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מכרזים שפורסמו\משרד החינוך-HP\hp1835_17-6.2017\"/>
    </mc:Choice>
  </mc:AlternateContent>
  <bookViews>
    <workbookView xWindow="0" yWindow="0" windowWidth="21570" windowHeight="8370" activeTab="2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מחוון!$A$1:$K$69</definedName>
    <definedName name="_xlnm.Print_Area" localSheetId="2">'סיכום הצעות'!$A$1:$L$30</definedName>
    <definedName name="_xlnm.Print_Area" localSheetId="1">קריטריונים!$A$1:$M$25</definedName>
    <definedName name="_xlnm.Print_Titles" localSheetId="0">מחוון!$1:$3</definedName>
  </definedNames>
  <calcPr calcId="162913"/>
</workbook>
</file>

<file path=xl/calcChain.xml><?xml version="1.0" encoding="utf-8"?>
<calcChain xmlns="http://schemas.openxmlformats.org/spreadsheetml/2006/main">
  <c r="H64" i="1" l="1"/>
  <c r="E61" i="1"/>
  <c r="L60" i="1"/>
  <c r="H60" i="1"/>
  <c r="L54" i="1"/>
  <c r="L42" i="1"/>
  <c r="H58" i="1" l="1"/>
  <c r="E55" i="1"/>
  <c r="H54" i="1"/>
  <c r="H50" i="1"/>
  <c r="H46" i="1"/>
  <c r="E43" i="1"/>
  <c r="H42" i="1"/>
  <c r="D13" i="2"/>
  <c r="E13" i="1" l="1"/>
  <c r="H12" i="1"/>
  <c r="E17" i="1" l="1"/>
  <c r="C25" i="3"/>
  <c r="I20" i="3"/>
  <c r="H7" i="3"/>
  <c r="J3" i="3"/>
  <c r="H3" i="3"/>
  <c r="L1" i="3"/>
  <c r="D17" i="2"/>
  <c r="D9" i="2"/>
  <c r="D7" i="2"/>
  <c r="M1" i="2"/>
  <c r="H41" i="1"/>
  <c r="H40" i="1"/>
  <c r="L39" i="1"/>
  <c r="H39" i="1"/>
  <c r="L35" i="1"/>
  <c r="H35" i="1"/>
  <c r="E32" i="1"/>
  <c r="H31" i="1"/>
  <c r="E28" i="1"/>
  <c r="L27" i="1"/>
  <c r="H27" i="1"/>
  <c r="H26" i="1"/>
  <c r="H25" i="1"/>
  <c r="L24" i="1"/>
  <c r="H24" i="1"/>
  <c r="E21" i="1"/>
  <c r="L20" i="1"/>
  <c r="H20" i="1"/>
  <c r="H16" i="1"/>
  <c r="E9" i="1"/>
  <c r="H8" i="1"/>
  <c r="E5" i="1"/>
  <c r="L4" i="1"/>
  <c r="H4" i="1"/>
  <c r="M3" i="1"/>
</calcChain>
</file>

<file path=xl/sharedStrings.xml><?xml version="1.0" encoding="utf-8"?>
<sst xmlns="http://schemas.openxmlformats.org/spreadsheetml/2006/main" count="258" uniqueCount="170">
  <si>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</si>
  <si>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</si>
  <si>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</si>
  <si>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</si>
  <si>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</si>
  <si>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</si>
  <si>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</si>
  <si>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</si>
  <si>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</si>
  <si>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</si>
  <si>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</si>
  <si>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</si>
  <si>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</si>
  <si>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</si>
  <si>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</si>
  <si>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</si>
  <si>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התאמת הניסיון המוצג לנדרש במכרז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</si>
  <si>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</si>
  <si>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</si>
  <si>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</si>
  <si>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</si>
  <si>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</si>
  <si>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</si>
  <si>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</si>
  <si>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</si>
  <si>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</si>
  <si>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</si>
  <si>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מנהל הפרוייקט</t>
  </si>
  <si>
    <t>הכשרה</t>
  </si>
  <si>
    <t xml:space="preserve">הכשרה רלוונטית נוספת </t>
  </si>
  <si>
    <t>+1</t>
  </si>
  <si>
    <t>חוות דעת על מנהל הפרויקט עפ"י חוות דעת שנלקחה מאנשי הקשר כפי שמפורט בטופס בדיקת ההצעות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</si>
  <si>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</si>
  <si>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</si>
  <si>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</si>
  <si>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</si>
  <si>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</si>
  <si>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</si>
  <si>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</si>
  <si>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</si>
  <si>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</si>
  <si>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</si>
  <si>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</si>
  <si>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</si>
  <si>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</si>
  <si>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</si>
  <si>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</si>
  <si>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</si>
  <si>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</si>
  <si>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</si>
  <si>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</si>
  <si>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</si>
  <si>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t>התאמה של נסיון המציע לפעילות הנדרשת במכרז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</si>
  <si>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</si>
  <si>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</si>
  <si>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</si>
  <si>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מנהל הפרויקט</t>
  </si>
  <si>
    <t>ניסיון של מנהל הפרויקט</t>
  </si>
  <si>
    <t>הכשרה של מנהל הפרויקט</t>
  </si>
  <si>
    <t>חוות דעת על מנהל הפרויקט</t>
  </si>
  <si>
    <t>הצעת המחיר</t>
  </si>
  <si>
    <t>יחידת חישוב</t>
  </si>
  <si>
    <t>כמות</t>
  </si>
  <si>
    <t>סה"כ הצעת המחיר ללא מע"מ</t>
  </si>
  <si>
    <t>סה"כ הצעת המחיר כולל מע"מ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</si>
  <si>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</si>
  <si>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</si>
  <si>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</si>
  <si>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</si>
  <si>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</si>
  <si>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</si>
  <si>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</si>
  <si>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</si>
  <si>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</si>
  <si>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מחיר משוקלל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</si>
  <si>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</si>
  <si>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</si>
  <si>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</si>
  <si>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</si>
  <si>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</si>
  <si>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</si>
  <si>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</si>
  <si>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</si>
  <si>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</si>
  <si>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</si>
  <si>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</si>
  <si>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</si>
  <si>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פחות מ- 2 שנים</t>
  </si>
  <si>
    <t>2 שנים</t>
  </si>
  <si>
    <t>3 - 4 שנים</t>
  </si>
  <si>
    <t>5 שנים ומעלה</t>
  </si>
  <si>
    <t>לכל שנה +1.00</t>
  </si>
  <si>
    <t>פחות מ- 10 בתי ספר</t>
  </si>
  <si>
    <t>10 בתי ספר</t>
  </si>
  <si>
    <t>11 - 19 בתי ספר</t>
  </si>
  <si>
    <t>20 בתי ספר  ומעלה</t>
  </si>
  <si>
    <t>לכל בי"ס +0.30</t>
  </si>
  <si>
    <t>בני הנוער שהשתתפו בתוכניות בכל שנה</t>
  </si>
  <si>
    <t>ערכת לימוד</t>
  </si>
  <si>
    <t>מפגש</t>
  </si>
  <si>
    <t>פחות מ- 1,000 בני נוער</t>
  </si>
  <si>
    <t>1,000 בני נוער</t>
  </si>
  <si>
    <t>1,001- 1,999 בני נוער</t>
  </si>
  <si>
    <t>2,000 בני נוער ומעלה</t>
  </si>
  <si>
    <t>לכל בן נוער +0.003</t>
  </si>
  <si>
    <t>שנות ניסיון בארגון והפעלת קבוצות לימוד</t>
  </si>
  <si>
    <t>קבוצות בשנה</t>
  </si>
  <si>
    <t>פחות מ- 3 שנים</t>
  </si>
  <si>
    <t>3 שנים</t>
  </si>
  <si>
    <t>4 שנים</t>
  </si>
  <si>
    <t>פחות מ- 100 קבוצות</t>
  </si>
  <si>
    <t>100 קבוצות בשנה</t>
  </si>
  <si>
    <t>200 קבוצות ומעלה</t>
  </si>
  <si>
    <t>101 - 199 קבוצות</t>
  </si>
  <si>
    <t>לכל קבוצה +0.03</t>
  </si>
  <si>
    <t xml:space="preserve">מינהל החינוך הדתי </t>
  </si>
  <si>
    <t>פחות מתואר ראשון</t>
  </si>
  <si>
    <t>תואר ראשון</t>
  </si>
  <si>
    <t>תואר שני ומעלה</t>
  </si>
  <si>
    <t>לכל בי"ס +0.15</t>
  </si>
  <si>
    <t>פחות מ- 20 בתי ספר</t>
  </si>
  <si>
    <t>20 בתי ספר</t>
  </si>
  <si>
    <t>21-39 בתי ספר</t>
  </si>
  <si>
    <t>40 בתי ספר  ומעלה</t>
  </si>
  <si>
    <t>ניסיון הפעלת תוכניות הכוללות הפקת חומרי הדרכה וביצוע הדרכה</t>
  </si>
  <si>
    <t>צוות הפיתוח הפדגוגי</t>
  </si>
  <si>
    <t>צוות פיתוח פדגוגי</t>
  </si>
  <si>
    <t>ניסיון והכשרה של ראש צוות פיתוח</t>
  </si>
  <si>
    <t>ניסיון והכשרה של כותב ראשון</t>
  </si>
  <si>
    <t>ניסיון והכשרה של כותב שני</t>
  </si>
  <si>
    <t>ראש צוות פיתוח</t>
  </si>
  <si>
    <t>הכשרה באחד או יותר מהמקצועות הבאים: תושב"ע או תנ"ך או מחשבת ישראל</t>
  </si>
  <si>
    <t>אינו בעל תואר שלישי</t>
  </si>
  <si>
    <t xml:space="preserve">בעל תואר שלישי </t>
  </si>
  <si>
    <t>אינו בעל 8 שנות לימודים</t>
  </si>
  <si>
    <t>בעל 8 שנות לימודים</t>
  </si>
  <si>
    <t>פחות מ- 8 שנים</t>
  </si>
  <si>
    <t xml:space="preserve"> 8 שנים</t>
  </si>
  <si>
    <t>9-15 שנים</t>
  </si>
  <si>
    <t>16 שנים ומעלה</t>
  </si>
  <si>
    <t>לא פירסם</t>
  </si>
  <si>
    <t>פירסם</t>
  </si>
  <si>
    <t>פירסם ספר או חוברת תורנית באחד המקצועות: תושב"ע או תנ"ך או מחשבת ישראל</t>
  </si>
  <si>
    <t>שימש כחבר צוות בכתיבת ספר תורני באחד מהמקצועות הבאים: תושב"ע או תנ"ך או מחשבת ישראל</t>
  </si>
  <si>
    <t>לא שימש כחבר צוות</t>
  </si>
  <si>
    <t>שימש כחבר צוות</t>
  </si>
  <si>
    <t>מנהל פרוייקט</t>
  </si>
  <si>
    <t>כותב ראשון</t>
  </si>
  <si>
    <t>בעל תעודת הוראה באחד או יותר מהמקצועות הבאים: תושב"ע או תנ"ך או מחשבת ישראל</t>
  </si>
  <si>
    <t>אינו בעל תעודת הוראה</t>
  </si>
  <si>
    <t>בעל תעודת הוראה</t>
  </si>
  <si>
    <t>פחות מ- 5 שנים</t>
  </si>
  <si>
    <t xml:space="preserve"> 5 שנים</t>
  </si>
  <si>
    <t>5-9 שנים</t>
  </si>
  <si>
    <t>10 שנים ומעלה</t>
  </si>
  <si>
    <t>לכל שנה +0.60</t>
  </si>
  <si>
    <t>לכל שנה +0.38</t>
  </si>
  <si>
    <t>כותב שני</t>
  </si>
  <si>
    <t>הנושא: הפקת חומרי הדרכה וביצוע הדרכה לתלמידי החינוך הממלכתי הדתי במסגרת תוכנית "הרמב"ם לתלמיד"</t>
  </si>
  <si>
    <t>הנושא:  הפקת חומרי הדרכה וביצוע הדרכה לתלמידי החינוך הממלכתי הדתי במסגרת תוכנית "הרמב"ם לתלמיד"</t>
  </si>
  <si>
    <r>
      <t xml:space="preserve">שנות ניסיון בהוראה בבית ספר יסודי או על יסודי
</t>
    </r>
    <r>
      <rPr>
        <b/>
        <sz val="11"/>
        <rFont val="Arial"/>
        <family val="2"/>
      </rPr>
      <t xml:space="preserve">או </t>
    </r>
    <r>
      <rPr>
        <sz val="11"/>
        <rFont val="Arial"/>
        <family val="2"/>
      </rPr>
      <t xml:space="preserve">
שנות ניסיון בהכשרת מורים באחד או יותר מהמקצועות הבאים: תושב"ע או תנ"ך או מחשבת ישראל</t>
    </r>
  </si>
  <si>
    <t>בתי הספר בהם פעלה התוכניות בכל שנה</t>
  </si>
  <si>
    <t>בתי הספר במסגרת החינוך הממלכתי דתי בהם פעלה התוכניות בכל שנה</t>
  </si>
  <si>
    <t>שנות ניסיון בתפקיד של רב בישיבה או בכולל או במכון ללימודים תורניים</t>
  </si>
  <si>
    <t>לימודים (לאחר גיל 18) בישיבה או במכון ללימודים תורניים</t>
  </si>
  <si>
    <r>
      <t xml:space="preserve">מפגש עם קבוצת תלמידים בשכבת הגיל </t>
    </r>
    <r>
      <rPr>
        <b/>
        <sz val="10"/>
        <rFont val="David"/>
        <family val="2"/>
      </rPr>
      <t xml:space="preserve">העל יסודי </t>
    </r>
    <r>
      <rPr>
        <sz val="10"/>
        <rFont val="David"/>
        <family val="2"/>
        <charset val="177"/>
      </rPr>
      <t>שהתקיים בפועל בבית הספר.</t>
    </r>
  </si>
  <si>
    <r>
      <t xml:space="preserve">ערכת לימוד מלאה שהופקה לשימוש בית ספר </t>
    </r>
    <r>
      <rPr>
        <b/>
        <sz val="10"/>
        <rFont val="David"/>
        <family val="2"/>
      </rPr>
      <t>על יסודי.</t>
    </r>
  </si>
  <si>
    <r>
      <t xml:space="preserve">מפגש עם קבוצת תלמידים בשכבת הגיל </t>
    </r>
    <r>
      <rPr>
        <b/>
        <sz val="10"/>
        <rFont val="David"/>
        <family val="2"/>
      </rPr>
      <t>היסודי</t>
    </r>
    <r>
      <rPr>
        <sz val="10"/>
        <rFont val="David"/>
        <family val="2"/>
        <charset val="177"/>
      </rPr>
      <t xml:space="preserve"> שהתקיים בפועל בבית הספר.</t>
    </r>
  </si>
  <si>
    <r>
      <t xml:space="preserve">ערכת לימוד מלאה שהופקה לשימוש בית ספר </t>
    </r>
    <r>
      <rPr>
        <b/>
        <sz val="10"/>
        <rFont val="David"/>
        <family val="2"/>
      </rPr>
      <t>יסודי.</t>
    </r>
  </si>
  <si>
    <t>17/6.2017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</si>
</sst>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"/>
      <charset val="177"/>
    </font>
    <font>
      <sz val="10"/>
      <name val="Arial"/>
      <charset val="177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David"/>
      <family val="2"/>
    </font>
    <font>
      <b/>
      <sz val="9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2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8" xfId="0" applyFont="1" applyBorder="1" applyAlignment="1">
      <alignment horizontal="center" vertical="center" wrapText="1"/>
    </xf>
    <xf numFmtId="0" fontId="5" fillId="0" borderId="18" xfId="0" quotePrefix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/>
    </xf>
    <xf numFmtId="17" fontId="5" fillId="0" borderId="17" xfId="0" applyNumberFormat="1" applyFont="1" applyBorder="1" applyAlignment="1">
      <alignment horizontal="center" vertical="center" wrapText="1" readingOrder="2"/>
    </xf>
    <xf numFmtId="0" fontId="5" fillId="0" borderId="30" xfId="0" applyFont="1" applyBorder="1" applyAlignment="1">
      <alignment horizontal="center" vertical="center" wrapText="1" readingOrder="2"/>
    </xf>
    <xf numFmtId="0" fontId="5" fillId="0" borderId="31" xfId="0" applyFont="1" applyBorder="1" applyAlignment="1">
      <alignment horizontal="center" vertical="center" wrapText="1"/>
    </xf>
    <xf numFmtId="9" fontId="5" fillId="0" borderId="10" xfId="1" applyFont="1" applyFill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 readingOrder="2"/>
    </xf>
    <xf numFmtId="4" fontId="5" fillId="0" borderId="41" xfId="0" applyNumberFormat="1" applyFont="1" applyBorder="1" applyAlignment="1">
      <alignment horizontal="center" vertical="center" wrapText="1" readingOrder="2"/>
    </xf>
    <xf numFmtId="9" fontId="5" fillId="0" borderId="17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6" xfId="1" applyFont="1" applyFill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5" fillId="0" borderId="46" xfId="0" applyFont="1" applyBorder="1" applyAlignment="1">
      <alignment horizontal="center" vertical="center" wrapText="1" readingOrder="2"/>
    </xf>
    <xf numFmtId="17" fontId="5" fillId="0" borderId="46" xfId="0" applyNumberFormat="1" applyFont="1" applyBorder="1" applyAlignment="1">
      <alignment horizontal="center" vertical="center" wrapText="1" readingOrder="2"/>
    </xf>
    <xf numFmtId="0" fontId="5" fillId="0" borderId="26" xfId="0" applyFont="1" applyBorder="1" applyAlignment="1">
      <alignment horizontal="center" vertical="center" wrapText="1" readingOrder="2"/>
    </xf>
    <xf numFmtId="0" fontId="5" fillId="0" borderId="10" xfId="0" applyFont="1" applyFill="1" applyBorder="1" applyAlignment="1">
      <alignment horizontal="center" vertical="center" wrapText="1" readingOrder="2"/>
    </xf>
    <xf numFmtId="0" fontId="5" fillId="0" borderId="4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 readingOrder="2"/>
    </xf>
    <xf numFmtId="0" fontId="5" fillId="0" borderId="48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 readingOrder="2"/>
    </xf>
    <xf numFmtId="0" fontId="5" fillId="0" borderId="49" xfId="0" applyFont="1" applyFill="1" applyBorder="1" applyAlignment="1">
      <alignment horizontal="center" vertical="center" wrapText="1"/>
    </xf>
    <xf numFmtId="9" fontId="5" fillId="0" borderId="46" xfId="1" applyFont="1" applyFill="1" applyBorder="1" applyAlignment="1">
      <alignment horizontal="center" vertical="center" wrapText="1"/>
    </xf>
    <xf numFmtId="3" fontId="5" fillId="0" borderId="52" xfId="0" applyNumberFormat="1" applyFont="1" applyBorder="1" applyAlignment="1">
      <alignment horizontal="center" vertical="center" wrapText="1" readingOrder="2"/>
    </xf>
    <xf numFmtId="4" fontId="5" fillId="0" borderId="52" xfId="0" applyNumberFormat="1" applyFont="1" applyBorder="1" applyAlignment="1">
      <alignment horizontal="center" vertical="center" wrapText="1" readingOrder="2"/>
    </xf>
    <xf numFmtId="0" fontId="0" fillId="0" borderId="53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6" xfId="0" applyFont="1" applyFill="1" applyBorder="1" applyAlignment="1">
      <alignment horizontal="centerContinuous" vertical="center" readingOrder="2"/>
    </xf>
    <xf numFmtId="0" fontId="10" fillId="0" borderId="57" xfId="0" applyFont="1" applyFill="1" applyBorder="1" applyAlignment="1">
      <alignment horizontal="center" vertical="center" readingOrder="2"/>
    </xf>
    <xf numFmtId="0" fontId="11" fillId="0" borderId="58" xfId="0" applyFont="1" applyFill="1" applyBorder="1" applyAlignment="1">
      <alignment horizontal="center" vertical="center" readingOrder="2"/>
    </xf>
    <xf numFmtId="0" fontId="11" fillId="0" borderId="56" xfId="0" applyFont="1" applyFill="1" applyBorder="1" applyAlignment="1">
      <alignment vertical="center"/>
    </xf>
    <xf numFmtId="0" fontId="12" fillId="0" borderId="59" xfId="0" applyFont="1" applyFill="1" applyBorder="1" applyAlignment="1">
      <alignment horizontal="center" vertical="center"/>
    </xf>
    <xf numFmtId="0" fontId="13" fillId="0" borderId="57" xfId="0" applyFont="1" applyFill="1" applyBorder="1" applyAlignment="1">
      <alignment horizontal="right" vertical="center"/>
    </xf>
    <xf numFmtId="0" fontId="13" fillId="0" borderId="57" xfId="0" applyFont="1" applyFill="1" applyBorder="1" applyAlignment="1">
      <alignment horizontal="left" vertical="center"/>
    </xf>
    <xf numFmtId="0" fontId="14" fillId="0" borderId="59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60" xfId="0" applyFont="1" applyFill="1" applyBorder="1" applyAlignment="1">
      <alignment horizontal="center" vertical="center" readingOrder="2"/>
    </xf>
    <xf numFmtId="0" fontId="9" fillId="0" borderId="61" xfId="0" applyFont="1" applyFill="1" applyBorder="1" applyAlignment="1">
      <alignment horizontal="center" vertical="center" readingOrder="2"/>
    </xf>
    <xf numFmtId="0" fontId="16" fillId="0" borderId="62" xfId="0" applyFont="1" applyFill="1" applyBorder="1" applyAlignment="1">
      <alignment horizontal="center" vertical="center" readingOrder="2"/>
    </xf>
    <xf numFmtId="0" fontId="11" fillId="0" borderId="60" xfId="0" applyFont="1" applyFill="1" applyBorder="1" applyAlignment="1">
      <alignment vertical="center"/>
    </xf>
    <xf numFmtId="0" fontId="12" fillId="0" borderId="63" xfId="0" applyFont="1" applyFill="1" applyBorder="1" applyAlignment="1">
      <alignment horizontal="center" vertical="center"/>
    </xf>
    <xf numFmtId="0" fontId="13" fillId="0" borderId="61" xfId="0" applyFont="1" applyFill="1" applyBorder="1" applyAlignment="1">
      <alignment horizontal="right" vertical="center"/>
    </xf>
    <xf numFmtId="0" fontId="13" fillId="0" borderId="61" xfId="0" applyFont="1" applyFill="1" applyBorder="1" applyAlignment="1">
      <alignment horizontal="left" vertical="center"/>
    </xf>
    <xf numFmtId="22" fontId="17" fillId="0" borderId="63" xfId="0" applyNumberFormat="1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 wrapText="1" readingOrder="2"/>
    </xf>
    <xf numFmtId="0" fontId="18" fillId="0" borderId="53" xfId="0" applyFont="1" applyFill="1" applyBorder="1" applyAlignment="1">
      <alignment horizontal="center" vertical="center" wrapText="1" readingOrder="2"/>
    </xf>
    <xf numFmtId="0" fontId="12" fillId="0" borderId="64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0" fontId="18" fillId="0" borderId="61" xfId="0" applyFont="1" applyFill="1" applyBorder="1" applyAlignment="1">
      <alignment horizontal="center" vertical="center" wrapText="1" readingOrder="2"/>
    </xf>
    <xf numFmtId="0" fontId="18" fillId="0" borderId="65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15" fillId="0" borderId="67" xfId="0" applyFont="1" applyFill="1" applyBorder="1" applyAlignment="1">
      <alignment horizontal="center" vertical="center" wrapText="1" readingOrder="2"/>
    </xf>
    <xf numFmtId="0" fontId="20" fillId="0" borderId="68" xfId="0" applyFont="1" applyFill="1" applyBorder="1" applyAlignment="1">
      <alignment horizontal="center" vertical="center" wrapText="1" readingOrder="2"/>
    </xf>
    <xf numFmtId="9" fontId="21" fillId="0" borderId="64" xfId="0" applyNumberFormat="1" applyFont="1" applyFill="1" applyBorder="1" applyAlignment="1">
      <alignment horizontal="center" vertical="center" wrapText="1" readingOrder="2"/>
    </xf>
    <xf numFmtId="4" fontId="22" fillId="0" borderId="53" xfId="0" applyNumberFormat="1" applyFont="1" applyFill="1" applyBorder="1" applyAlignment="1">
      <alignment horizontal="center" vertical="center" wrapText="1" readingOrder="2"/>
    </xf>
    <xf numFmtId="4" fontId="22" fillId="0" borderId="69" xfId="0" applyNumberFormat="1" applyFont="1" applyFill="1" applyBorder="1" applyAlignment="1">
      <alignment horizontal="center" vertical="center" wrapText="1" readingOrder="2"/>
    </xf>
    <xf numFmtId="0" fontId="13" fillId="0" borderId="64" xfId="0" applyFont="1" applyFill="1" applyBorder="1" applyAlignment="1">
      <alignment horizontal="center" vertical="center" wrapText="1" readingOrder="2"/>
    </xf>
    <xf numFmtId="0" fontId="15" fillId="0" borderId="71" xfId="0" applyFont="1" applyFill="1" applyBorder="1" applyAlignment="1">
      <alignment horizontal="center" vertical="center" wrapText="1" readingOrder="2"/>
    </xf>
    <xf numFmtId="4" fontId="22" fillId="0" borderId="71" xfId="0" applyNumberFormat="1" applyFont="1" applyFill="1" applyBorder="1" applyAlignment="1">
      <alignment horizontal="center" vertical="center" wrapText="1" readingOrder="2"/>
    </xf>
    <xf numFmtId="0" fontId="15" fillId="0" borderId="73" xfId="0" applyFont="1" applyFill="1" applyBorder="1" applyAlignment="1">
      <alignment horizontal="center" vertical="center" wrapText="1" readingOrder="2"/>
    </xf>
    <xf numFmtId="9" fontId="21" fillId="0" borderId="74" xfId="0" applyNumberFormat="1" applyFont="1" applyFill="1" applyBorder="1" applyAlignment="1">
      <alignment horizontal="center" vertical="center" wrapText="1" readingOrder="2"/>
    </xf>
    <xf numFmtId="4" fontId="22" fillId="0" borderId="75" xfId="0" applyNumberFormat="1" applyFont="1" applyFill="1" applyBorder="1" applyAlignment="1">
      <alignment horizontal="center" vertical="center" wrapText="1" readingOrder="2"/>
    </xf>
    <xf numFmtId="0" fontId="13" fillId="0" borderId="74" xfId="0" applyFont="1" applyFill="1" applyBorder="1" applyAlignment="1">
      <alignment horizontal="center" vertical="center" wrapText="1" readingOrder="2"/>
    </xf>
    <xf numFmtId="0" fontId="11" fillId="2" borderId="77" xfId="0" applyFont="1" applyFill="1" applyBorder="1" applyAlignment="1">
      <alignment horizontal="center" vertical="center" wrapText="1" readingOrder="2"/>
    </xf>
    <xf numFmtId="0" fontId="13" fillId="2" borderId="78" xfId="0" applyFont="1" applyFill="1" applyBorder="1" applyAlignment="1">
      <alignment horizontal="center" vertical="center" wrapText="1" readingOrder="2"/>
    </xf>
    <xf numFmtId="9" fontId="23" fillId="2" borderId="79" xfId="0" applyNumberFormat="1" applyFont="1" applyFill="1" applyBorder="1" applyAlignment="1">
      <alignment horizontal="center" vertical="center" wrapText="1" readingOrder="2"/>
    </xf>
    <xf numFmtId="4" fontId="24" fillId="2" borderId="80" xfId="0" applyNumberFormat="1" applyFont="1" applyFill="1" applyBorder="1" applyAlignment="1">
      <alignment horizontal="center" vertical="center" wrapText="1" readingOrder="2"/>
    </xf>
    <xf numFmtId="4" fontId="24" fillId="2" borderId="81" xfId="0" applyNumberFormat="1" applyFont="1" applyFill="1" applyBorder="1" applyAlignment="1">
      <alignment horizontal="center" vertical="center" wrapText="1" readingOrder="2"/>
    </xf>
    <xf numFmtId="0" fontId="13" fillId="2" borderId="79" xfId="0" applyFont="1" applyFill="1" applyBorder="1" applyAlignment="1">
      <alignment horizontal="center" vertical="center" wrapText="1" readingOrder="2"/>
    </xf>
    <xf numFmtId="0" fontId="15" fillId="0" borderId="29" xfId="0" applyFont="1" applyFill="1" applyBorder="1" applyAlignment="1">
      <alignment horizontal="center" vertical="center" wrapText="1" readingOrder="2"/>
    </xf>
    <xf numFmtId="9" fontId="22" fillId="0" borderId="74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5" fillId="0" borderId="48" xfId="0" applyFont="1" applyFill="1" applyBorder="1" applyAlignment="1">
      <alignment horizontal="center" vertical="center" wrapText="1" readingOrder="2"/>
    </xf>
    <xf numFmtId="9" fontId="21" fillId="0" borderId="82" xfId="0" applyNumberFormat="1" applyFont="1" applyFill="1" applyBorder="1" applyAlignment="1">
      <alignment horizontal="center" vertical="center" wrapText="1" readingOrder="2"/>
    </xf>
    <xf numFmtId="4" fontId="22" fillId="0" borderId="54" xfId="0" applyNumberFormat="1" applyFont="1" applyFill="1" applyBorder="1" applyAlignment="1">
      <alignment horizontal="center" vertical="center" wrapText="1" readingOrder="2"/>
    </xf>
    <xf numFmtId="0" fontId="13" fillId="0" borderId="82" xfId="0" applyFont="1" applyFill="1" applyBorder="1" applyAlignment="1">
      <alignment horizontal="center" vertical="center" wrapText="1" readingOrder="2"/>
    </xf>
    <xf numFmtId="0" fontId="13" fillId="0" borderId="84" xfId="0" applyFont="1" applyFill="1" applyBorder="1" applyAlignment="1">
      <alignment horizontal="center" vertical="center" wrapText="1" readingOrder="2"/>
    </xf>
    <xf numFmtId="3" fontId="24" fillId="0" borderId="84" xfId="0" applyNumberFormat="1" applyFont="1" applyFill="1" applyBorder="1" applyAlignment="1">
      <alignment horizontal="center" vertical="center" wrapText="1" readingOrder="2"/>
    </xf>
    <xf numFmtId="4" fontId="24" fillId="0" borderId="53" xfId="0" applyNumberFormat="1" applyFont="1" applyFill="1" applyBorder="1" applyAlignment="1">
      <alignment horizontal="center" vertical="center" wrapText="1" readingOrder="2"/>
    </xf>
    <xf numFmtId="4" fontId="24" fillId="0" borderId="67" xfId="0" applyNumberFormat="1" applyFont="1" applyFill="1" applyBorder="1" applyAlignment="1">
      <alignment horizontal="center" vertical="center" wrapText="1" readingOrder="2"/>
    </xf>
    <xf numFmtId="4" fontId="24" fillId="0" borderId="83" xfId="0" applyNumberFormat="1" applyFont="1" applyFill="1" applyBorder="1" applyAlignment="1">
      <alignment horizontal="center" vertical="center" wrapText="1" readingOrder="2"/>
    </xf>
    <xf numFmtId="3" fontId="24" fillId="0" borderId="82" xfId="0" applyNumberFormat="1" applyFont="1" applyFill="1" applyBorder="1" applyAlignment="1">
      <alignment horizontal="center" vertical="center" wrapText="1" readingOrder="2"/>
    </xf>
    <xf numFmtId="4" fontId="24" fillId="0" borderId="71" xfId="0" applyNumberFormat="1" applyFont="1" applyFill="1" applyBorder="1" applyAlignment="1">
      <alignment horizontal="center" vertical="center" wrapText="1" readingOrder="2"/>
    </xf>
    <xf numFmtId="4" fontId="24" fillId="0" borderId="54" xfId="0" applyNumberFormat="1" applyFont="1" applyFill="1" applyBorder="1" applyAlignment="1">
      <alignment horizontal="center" vertical="center" wrapText="1" readingOrder="2"/>
    </xf>
    <xf numFmtId="0" fontId="11" fillId="2" borderId="81" xfId="0" applyFont="1" applyFill="1" applyBorder="1" applyAlignment="1">
      <alignment horizontal="center" vertical="center" wrapText="1" readingOrder="2"/>
    </xf>
    <xf numFmtId="3" fontId="23" fillId="2" borderId="79" xfId="0" applyNumberFormat="1" applyFont="1" applyFill="1" applyBorder="1" applyAlignment="1">
      <alignment horizontal="center" vertical="center" wrapText="1" readingOrder="2"/>
    </xf>
    <xf numFmtId="3" fontId="23" fillId="2" borderId="80" xfId="0" applyNumberFormat="1" applyFont="1" applyFill="1" applyBorder="1" applyAlignment="1">
      <alignment horizontal="center" vertical="center" wrapText="1" readingOrder="2"/>
    </xf>
    <xf numFmtId="4" fontId="24" fillId="2" borderId="89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59" xfId="0" applyFont="1" applyFill="1" applyBorder="1" applyAlignment="1">
      <alignment vertical="center"/>
    </xf>
    <xf numFmtId="0" fontId="13" fillId="0" borderId="57" xfId="0" applyFont="1" applyFill="1" applyBorder="1" applyAlignment="1">
      <alignment vertical="center"/>
    </xf>
    <xf numFmtId="0" fontId="12" fillId="0" borderId="63" xfId="0" applyFont="1" applyFill="1" applyBorder="1" applyAlignment="1">
      <alignment vertical="center"/>
    </xf>
    <xf numFmtId="0" fontId="13" fillId="0" borderId="60" xfId="0" applyFont="1" applyFill="1" applyBorder="1" applyAlignment="1">
      <alignment vertical="center"/>
    </xf>
    <xf numFmtId="0" fontId="18" fillId="0" borderId="90" xfId="0" applyFont="1" applyFill="1" applyBorder="1" applyAlignment="1">
      <alignment horizontal="centerContinuous" vertical="center"/>
    </xf>
    <xf numFmtId="0" fontId="18" fillId="0" borderId="0" xfId="0" applyFont="1" applyFill="1" applyAlignment="1">
      <alignment horizontal="centerContinuous" vertical="center"/>
    </xf>
    <xf numFmtId="0" fontId="18" fillId="0" borderId="91" xfId="0" applyFont="1" applyFill="1" applyBorder="1" applyAlignment="1">
      <alignment horizontal="centerContinuous" vertical="center"/>
    </xf>
    <xf numFmtId="9" fontId="12" fillId="0" borderId="59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9" fontId="23" fillId="0" borderId="61" xfId="0" applyNumberFormat="1" applyFont="1" applyFill="1" applyBorder="1" applyAlignment="1">
      <alignment horizontal="center" vertical="center"/>
    </xf>
    <xf numFmtId="9" fontId="23" fillId="0" borderId="96" xfId="0" applyNumberFormat="1" applyFont="1" applyFill="1" applyBorder="1" applyAlignment="1">
      <alignment horizontal="center" vertical="center"/>
    </xf>
    <xf numFmtId="9" fontId="23" fillId="0" borderId="86" xfId="0" applyNumberFormat="1" applyFont="1" applyFill="1" applyBorder="1" applyAlignment="1">
      <alignment horizontal="center" vertical="center"/>
    </xf>
    <xf numFmtId="0" fontId="26" fillId="0" borderId="6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95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0" xfId="0" applyNumberFormat="1" applyFont="1" applyFill="1" applyBorder="1" applyAlignment="1">
      <alignment horizontal="center" vertical="center" wrapText="1"/>
    </xf>
    <xf numFmtId="2" fontId="28" fillId="0" borderId="29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68" xfId="0" applyFont="1" applyFill="1" applyBorder="1" applyAlignment="1">
      <alignment horizontal="center" vertical="center" wrapText="1"/>
    </xf>
    <xf numFmtId="2" fontId="28" fillId="0" borderId="53" xfId="0" applyNumberFormat="1" applyFont="1" applyFill="1" applyBorder="1" applyAlignment="1">
      <alignment horizontal="center" vertical="center" wrapText="1"/>
    </xf>
    <xf numFmtId="2" fontId="28" fillId="0" borderId="52" xfId="0" applyNumberFormat="1" applyFont="1" applyFill="1" applyBorder="1" applyAlignment="1">
      <alignment horizontal="center" vertical="center" wrapText="1"/>
    </xf>
    <xf numFmtId="0" fontId="15" fillId="0" borderId="95" xfId="0" applyFont="1" applyFill="1" applyBorder="1" applyAlignment="1">
      <alignment horizontal="center" vertical="center" wrapText="1"/>
    </xf>
    <xf numFmtId="0" fontId="28" fillId="0" borderId="92" xfId="0" applyFont="1" applyFill="1" applyBorder="1"/>
    <xf numFmtId="0" fontId="15" fillId="0" borderId="93" xfId="0" applyFont="1" applyFill="1" applyBorder="1"/>
    <xf numFmtId="0" fontId="15" fillId="0" borderId="97" xfId="0" applyFont="1" applyFill="1" applyBorder="1"/>
    <xf numFmtId="0" fontId="28" fillId="0" borderId="93" xfId="0" applyFont="1" applyFill="1" applyBorder="1" applyAlignment="1">
      <alignment horizontal="center"/>
    </xf>
    <xf numFmtId="0" fontId="28" fillId="0" borderId="102" xfId="0" applyFont="1" applyFill="1" applyBorder="1" applyAlignment="1">
      <alignment horizontal="center"/>
    </xf>
    <xf numFmtId="0" fontId="28" fillId="0" borderId="103" xfId="0" applyFont="1" applyFill="1" applyBorder="1" applyAlignment="1">
      <alignment horizontal="center"/>
    </xf>
    <xf numFmtId="3" fontId="28" fillId="0" borderId="104" xfId="0" applyNumberFormat="1" applyFont="1" applyFill="1" applyBorder="1" applyAlignment="1">
      <alignment horizontal="center"/>
    </xf>
    <xf numFmtId="0" fontId="28" fillId="0" borderId="97" xfId="0" applyFont="1" applyFill="1" applyBorder="1"/>
    <xf numFmtId="0" fontId="15" fillId="0" borderId="0" xfId="0" applyFont="1" applyFill="1"/>
    <xf numFmtId="0" fontId="15" fillId="0" borderId="56" xfId="0" applyFont="1" applyFill="1" applyBorder="1"/>
    <xf numFmtId="0" fontId="15" fillId="0" borderId="57" xfId="0" applyFont="1" applyFill="1" applyBorder="1"/>
    <xf numFmtId="0" fontId="15" fillId="0" borderId="59" xfId="0" applyFont="1" applyFill="1" applyBorder="1"/>
    <xf numFmtId="0" fontId="15" fillId="0" borderId="90" xfId="0" applyFont="1" applyFill="1" applyBorder="1"/>
    <xf numFmtId="0" fontId="15" fillId="0" borderId="0" xfId="0" applyFont="1" applyFill="1" applyBorder="1"/>
    <xf numFmtId="0" fontId="15" fillId="0" borderId="74" xfId="0" applyFont="1" applyFill="1" applyBorder="1"/>
    <xf numFmtId="0" fontId="11" fillId="0" borderId="0" xfId="0" applyFont="1" applyFill="1" applyBorder="1" applyAlignment="1">
      <alignment horizontal="right" vertical="center"/>
    </xf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60" xfId="0" applyFont="1" applyFill="1" applyBorder="1"/>
    <xf numFmtId="0" fontId="15" fillId="0" borderId="61" xfId="0" applyFont="1" applyFill="1" applyBorder="1"/>
    <xf numFmtId="0" fontId="15" fillId="0" borderId="63" xfId="0" applyFont="1" applyFill="1" applyBorder="1"/>
    <xf numFmtId="1" fontId="32" fillId="0" borderId="87" xfId="0" applyNumberFormat="1" applyFont="1" applyFill="1" applyBorder="1" applyAlignment="1">
      <alignment horizontal="center" vertical="center" wrapText="1" readingOrder="2"/>
    </xf>
    <xf numFmtId="2" fontId="32" fillId="0" borderId="72" xfId="0" applyNumberFormat="1" applyFont="1" applyFill="1" applyBorder="1" applyAlignment="1">
      <alignment horizontal="center" vertical="center" wrapText="1" readingOrder="2"/>
    </xf>
    <xf numFmtId="1" fontId="32" fillId="0" borderId="72" xfId="0" applyNumberFormat="1" applyFont="1" applyFill="1" applyBorder="1" applyAlignment="1">
      <alignment horizontal="center" vertical="center" wrapText="1" readingOrder="2"/>
    </xf>
    <xf numFmtId="0" fontId="5" fillId="0" borderId="105" xfId="0" applyFont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 readingOrder="2"/>
    </xf>
    <xf numFmtId="0" fontId="5" fillId="0" borderId="10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center" vertical="center" wrapText="1" readingOrder="2"/>
    </xf>
    <xf numFmtId="9" fontId="5" fillId="0" borderId="15" xfId="1" applyFont="1" applyBorder="1" applyAlignment="1">
      <alignment horizontal="center" vertical="center" wrapText="1"/>
    </xf>
    <xf numFmtId="9" fontId="5" fillId="0" borderId="19" xfId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wrapText="1" readingOrder="2"/>
    </xf>
    <xf numFmtId="3" fontId="5" fillId="0" borderId="27" xfId="0" applyNumberFormat="1" applyFont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readingOrder="2"/>
    </xf>
    <xf numFmtId="4" fontId="7" fillId="0" borderId="20" xfId="0" applyNumberFormat="1" applyFont="1" applyBorder="1" applyAlignment="1">
      <alignment horizontal="center" vertical="center" readingOrder="2"/>
    </xf>
    <xf numFmtId="4" fontId="7" fillId="0" borderId="27" xfId="0" applyNumberFormat="1" applyFont="1" applyBorder="1" applyAlignment="1">
      <alignment horizontal="center" vertical="center" readingOrder="2"/>
    </xf>
    <xf numFmtId="0" fontId="0" fillId="0" borderId="53" xfId="0" applyBorder="1" applyAlignment="1">
      <alignment horizontal="center"/>
    </xf>
    <xf numFmtId="0" fontId="5" fillId="0" borderId="44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3" fontId="5" fillId="0" borderId="34" xfId="0" applyNumberFormat="1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3" fontId="5" fillId="0" borderId="33" xfId="0" applyNumberFormat="1" applyFont="1" applyBorder="1" applyAlignment="1">
      <alignment horizontal="center" vertical="center" wrapText="1" readingOrder="2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37" xfId="0" applyNumberFormat="1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/>
    </xf>
    <xf numFmtId="9" fontId="0" fillId="0" borderId="16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4" xfId="0" applyBorder="1" applyAlignment="1">
      <alignment horizontal="center"/>
    </xf>
    <xf numFmtId="9" fontId="0" fillId="0" borderId="9" xfId="0" applyNumberFormat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9" fontId="0" fillId="0" borderId="23" xfId="0" applyNumberForma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 readingOrder="2"/>
    </xf>
    <xf numFmtId="0" fontId="5" fillId="0" borderId="51" xfId="0" applyFont="1" applyBorder="1" applyAlignment="1">
      <alignment horizontal="center" vertical="center" wrapText="1" readingOrder="2"/>
    </xf>
    <xf numFmtId="4" fontId="7" fillId="0" borderId="20" xfId="0" applyNumberFormat="1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 readingOrder="2"/>
    </xf>
    <xf numFmtId="0" fontId="5" fillId="0" borderId="43" xfId="0" applyFont="1" applyBorder="1" applyAlignment="1">
      <alignment horizontal="center" vertical="center" wrapText="1" readingOrder="2"/>
    </xf>
    <xf numFmtId="9" fontId="5" fillId="0" borderId="15" xfId="1" applyFont="1" applyBorder="1" applyAlignment="1">
      <alignment horizontal="center" vertical="center" wrapText="1" readingOrder="2"/>
    </xf>
    <xf numFmtId="9" fontId="5" fillId="0" borderId="26" xfId="1" applyFont="1" applyBorder="1" applyAlignment="1">
      <alignment horizontal="center" vertical="center" wrapText="1" readingOrder="2"/>
    </xf>
    <xf numFmtId="3" fontId="5" fillId="0" borderId="12" xfId="0" applyNumberFormat="1" applyFont="1" applyBorder="1" applyAlignment="1">
      <alignment horizontal="center" vertical="center" readingOrder="2"/>
    </xf>
    <xf numFmtId="3" fontId="5" fillId="0" borderId="27" xfId="0" applyNumberFormat="1" applyFont="1" applyBorder="1" applyAlignment="1">
      <alignment horizontal="center" vertical="center" readingOrder="2"/>
    </xf>
    <xf numFmtId="4" fontId="5" fillId="0" borderId="12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3" fontId="5" fillId="0" borderId="13" xfId="0" applyNumberFormat="1" applyFont="1" applyBorder="1" applyAlignment="1">
      <alignment horizontal="center" vertical="center" wrapText="1" readingOrder="2"/>
    </xf>
    <xf numFmtId="3" fontId="5" fillId="0" borderId="21" xfId="0" applyNumberFormat="1" applyFont="1" applyBorder="1" applyAlignment="1">
      <alignment horizontal="center" vertical="center" wrapText="1" readingOrder="2"/>
    </xf>
    <xf numFmtId="3" fontId="5" fillId="0" borderId="28" xfId="0" applyNumberFormat="1" applyFont="1" applyBorder="1" applyAlignment="1">
      <alignment horizontal="center" vertical="center" wrapText="1" readingOrder="2"/>
    </xf>
    <xf numFmtId="9" fontId="0" fillId="0" borderId="22" xfId="0" applyNumberFormat="1" applyBorder="1" applyAlignment="1">
      <alignment horizontal="center" vertical="center"/>
    </xf>
    <xf numFmtId="9" fontId="0" fillId="0" borderId="32" xfId="0" applyNumberFormat="1" applyBorder="1" applyAlignment="1">
      <alignment horizontal="center" vertical="center"/>
    </xf>
    <xf numFmtId="9" fontId="5" fillId="0" borderId="26" xfId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readingOrder="2"/>
    </xf>
    <xf numFmtId="4" fontId="5" fillId="0" borderId="20" xfId="0" applyNumberFormat="1" applyFont="1" applyBorder="1" applyAlignment="1">
      <alignment horizontal="center" vertical="center" wrapText="1" readingOrder="2"/>
    </xf>
    <xf numFmtId="9" fontId="5" fillId="0" borderId="19" xfId="1" applyFont="1" applyBorder="1" applyAlignment="1">
      <alignment horizontal="center" vertical="center" wrapText="1" readingOrder="2"/>
    </xf>
    <xf numFmtId="0" fontId="5" fillId="0" borderId="39" xfId="0" applyFont="1" applyBorder="1" applyAlignment="1">
      <alignment horizontal="center" vertical="center" wrapText="1" readingOrder="2"/>
    </xf>
    <xf numFmtId="0" fontId="5" fillId="0" borderId="40" xfId="0" applyFont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4" xfId="0" applyFont="1" applyFill="1" applyBorder="1" applyAlignment="1">
      <alignment horizontal="center" vertical="center" wrapText="1" readingOrder="2"/>
    </xf>
    <xf numFmtId="0" fontId="5" fillId="0" borderId="23" xfId="0" applyFont="1" applyFill="1" applyBorder="1" applyAlignment="1">
      <alignment horizontal="center" vertical="center" wrapText="1" readingOrder="2"/>
    </xf>
    <xf numFmtId="0" fontId="5" fillId="0" borderId="16" xfId="0" applyFont="1" applyBorder="1" applyAlignment="1">
      <alignment horizontal="center" vertical="center" wrapText="1" readingOrder="2"/>
    </xf>
    <xf numFmtId="0" fontId="5" fillId="0" borderId="22" xfId="0" applyFont="1" applyBorder="1" applyAlignment="1">
      <alignment horizontal="center" vertical="center" wrapText="1" readingOrder="2"/>
    </xf>
    <xf numFmtId="0" fontId="5" fillId="0" borderId="32" xfId="0" applyFont="1" applyBorder="1" applyAlignment="1">
      <alignment horizontal="center" vertical="center" wrapText="1" readingOrder="2"/>
    </xf>
    <xf numFmtId="0" fontId="16" fillId="0" borderId="66" xfId="0" applyFont="1" applyFill="1" applyBorder="1" applyAlignment="1">
      <alignment horizontal="center" vertical="center" wrapText="1" readingOrder="2"/>
    </xf>
    <xf numFmtId="0" fontId="16" fillId="0" borderId="70" xfId="0" applyFont="1" applyFill="1" applyBorder="1" applyAlignment="1">
      <alignment horizontal="center" vertical="center" wrapText="1" readingOrder="2"/>
    </xf>
    <xf numFmtId="0" fontId="16" fillId="0" borderId="76" xfId="0" applyFont="1" applyFill="1" applyBorder="1" applyAlignment="1">
      <alignment horizontal="center" vertical="center" wrapText="1" readingOrder="2"/>
    </xf>
    <xf numFmtId="0" fontId="18" fillId="0" borderId="85" xfId="0" applyFont="1" applyFill="1" applyBorder="1" applyAlignment="1">
      <alignment horizontal="center" vertical="center" wrapText="1" readingOrder="2"/>
    </xf>
    <xf numFmtId="0" fontId="18" fillId="0" borderId="86" xfId="0" applyFont="1" applyFill="1" applyBorder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8" fillId="0" borderId="62" xfId="0" applyFont="1" applyFill="1" applyBorder="1" applyAlignment="1">
      <alignment horizontal="center" vertical="center" wrapText="1" readingOrder="2"/>
    </xf>
    <xf numFmtId="0" fontId="9" fillId="0" borderId="56" xfId="0" applyFont="1" applyFill="1" applyBorder="1" applyAlignment="1">
      <alignment horizontal="right" vertical="top" wrapText="1" readingOrder="2"/>
    </xf>
    <xf numFmtId="0" fontId="9" fillId="0" borderId="57" xfId="0" applyFont="1" applyFill="1" applyBorder="1" applyAlignment="1">
      <alignment horizontal="right" vertical="top" wrapText="1" readingOrder="2"/>
    </xf>
    <xf numFmtId="0" fontId="9" fillId="0" borderId="59" xfId="0" applyFont="1" applyFill="1" applyBorder="1" applyAlignment="1">
      <alignment horizontal="right" vertical="top" wrapText="1" readingOrder="2"/>
    </xf>
    <xf numFmtId="0" fontId="9" fillId="0" borderId="60" xfId="0" applyFont="1" applyFill="1" applyBorder="1" applyAlignment="1">
      <alignment horizontal="right" vertical="top" wrapText="1" readingOrder="2"/>
    </xf>
    <xf numFmtId="0" fontId="9" fillId="0" borderId="61" xfId="0" applyFont="1" applyFill="1" applyBorder="1" applyAlignment="1">
      <alignment horizontal="right" vertical="top" wrapText="1" readingOrder="2"/>
    </xf>
    <xf numFmtId="0" fontId="9" fillId="0" borderId="63" xfId="0" applyFont="1" applyFill="1" applyBorder="1" applyAlignment="1">
      <alignment horizontal="right" vertical="top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8" fillId="0" borderId="59" xfId="0" applyFont="1" applyFill="1" applyBorder="1" applyAlignment="1">
      <alignment horizontal="center" vertical="center" wrapText="1" readingOrder="2"/>
    </xf>
    <xf numFmtId="0" fontId="18" fillId="0" borderId="60" xfId="0" applyFont="1" applyFill="1" applyBorder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2" fontId="29" fillId="0" borderId="88" xfId="0" applyNumberFormat="1" applyFont="1" applyFill="1" applyBorder="1" applyAlignment="1">
      <alignment horizontal="center" vertical="center" wrapText="1"/>
    </xf>
    <xf numFmtId="2" fontId="29" fillId="0" borderId="69" xfId="0" applyNumberFormat="1" applyFont="1" applyFill="1" applyBorder="1" applyAlignment="1">
      <alignment horizontal="center" vertical="center" wrapText="1"/>
    </xf>
    <xf numFmtId="0" fontId="28" fillId="0" borderId="72" xfId="0" applyFont="1" applyFill="1" applyBorder="1" applyAlignment="1">
      <alignment horizontal="center" vertical="center" wrapText="1"/>
    </xf>
    <xf numFmtId="0" fontId="27" fillId="0" borderId="99" xfId="0" applyFont="1" applyFill="1" applyBorder="1" applyAlignment="1">
      <alignment horizontal="center" vertical="center" wrapText="1"/>
    </xf>
    <xf numFmtId="0" fontId="27" fillId="0" borderId="76" xfId="0" applyFont="1" applyFill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 readingOrder="2"/>
    </xf>
    <xf numFmtId="0" fontId="11" fillId="0" borderId="65" xfId="0" applyFont="1" applyBorder="1" applyAlignment="1">
      <alignment horizontal="center" vertical="center" wrapText="1" readingOrder="2"/>
    </xf>
    <xf numFmtId="2" fontId="29" fillId="0" borderId="86" xfId="0" applyNumberFormat="1" applyFont="1" applyFill="1" applyBorder="1" applyAlignment="1">
      <alignment horizontal="center" vertical="center" wrapText="1"/>
    </xf>
    <xf numFmtId="2" fontId="30" fillId="0" borderId="100" xfId="0" applyNumberFormat="1" applyFont="1" applyFill="1" applyBorder="1" applyAlignment="1">
      <alignment horizontal="center" vertical="center" wrapText="1"/>
    </xf>
    <xf numFmtId="2" fontId="30" fillId="0" borderId="62" xfId="0" applyNumberFormat="1" applyFont="1" applyFill="1" applyBorder="1" applyAlignment="1">
      <alignment horizontal="center" vertical="center" wrapText="1"/>
    </xf>
    <xf numFmtId="0" fontId="28" fillId="0" borderId="101" xfId="0" applyFont="1" applyFill="1" applyBorder="1" applyAlignment="1">
      <alignment horizontal="center" vertical="center" wrapText="1"/>
    </xf>
    <xf numFmtId="0" fontId="27" fillId="0" borderId="98" xfId="0" applyFont="1" applyFill="1" applyBorder="1" applyAlignment="1">
      <alignment horizontal="center" vertical="center" wrapText="1"/>
    </xf>
    <xf numFmtId="2" fontId="30" fillId="0" borderId="68" xfId="0" applyNumberFormat="1" applyFont="1" applyFill="1" applyBorder="1" applyAlignment="1">
      <alignment horizontal="center" vertical="center" wrapText="1"/>
    </xf>
    <xf numFmtId="0" fontId="25" fillId="0" borderId="58" xfId="0" applyFont="1" applyFill="1" applyBorder="1" applyAlignment="1">
      <alignment horizontal="center" vertical="center" wrapText="1"/>
    </xf>
    <xf numFmtId="0" fontId="25" fillId="0" borderId="95" xfId="0" applyFont="1" applyFill="1" applyBorder="1" applyAlignment="1">
      <alignment horizontal="center" vertical="center" wrapText="1"/>
    </xf>
    <xf numFmtId="0" fontId="25" fillId="0" borderId="62" xfId="0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/>
    </xf>
    <xf numFmtId="0" fontId="18" fillId="0" borderId="95" xfId="0" applyFont="1" applyFill="1" applyBorder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0" fontId="27" fillId="0" borderId="66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 readingOrder="2"/>
    </xf>
    <xf numFmtId="2" fontId="29" fillId="0" borderId="85" xfId="0" applyNumberFormat="1" applyFont="1" applyFill="1" applyBorder="1" applyAlignment="1">
      <alignment horizontal="center" vertical="center" wrapText="1"/>
    </xf>
    <xf numFmtId="2" fontId="30" fillId="0" borderId="58" xfId="0" applyNumberFormat="1" applyFont="1" applyFill="1" applyBorder="1" applyAlignment="1">
      <alignment horizontal="center" vertical="center" wrapText="1"/>
    </xf>
    <xf numFmtId="0" fontId="11" fillId="0" borderId="85" xfId="0" applyFont="1" applyFill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11" fillId="0" borderId="86" xfId="0" applyFont="1" applyFill="1" applyBorder="1" applyAlignment="1">
      <alignment horizontal="center" vertical="center" wrapText="1"/>
    </xf>
    <xf numFmtId="0" fontId="18" fillId="0" borderId="66" xfId="0" applyFont="1" applyFill="1" applyBorder="1" applyAlignment="1">
      <alignment horizontal="center" vertical="center" wrapText="1"/>
    </xf>
    <xf numFmtId="0" fontId="18" fillId="0" borderId="70" xfId="0" applyFont="1" applyFill="1" applyBorder="1" applyAlignment="1">
      <alignment horizontal="center" vertical="center" wrapText="1"/>
    </xf>
    <xf numFmtId="0" fontId="18" fillId="0" borderId="76" xfId="0" applyFont="1" applyFill="1" applyBorder="1" applyAlignment="1">
      <alignment horizontal="center" vertical="center" wrapText="1"/>
    </xf>
    <xf numFmtId="0" fontId="28" fillId="0" borderId="87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readingOrder="2"/>
    </xf>
    <xf numFmtId="0" fontId="11" fillId="0" borderId="59" xfId="0" applyFont="1" applyFill="1" applyBorder="1" applyAlignment="1">
      <alignment horizontal="center" vertical="center" readingOrder="2"/>
    </xf>
    <xf numFmtId="0" fontId="11" fillId="0" borderId="56" xfId="0" applyFont="1" applyFill="1" applyBorder="1" applyAlignment="1">
      <alignment horizontal="right" vertical="top" wrapText="1" readingOrder="2"/>
    </xf>
    <xf numFmtId="0" fontId="11" fillId="0" borderId="57" xfId="0" applyFont="1" applyFill="1" applyBorder="1" applyAlignment="1">
      <alignment horizontal="right" vertical="top" wrapText="1" readingOrder="2"/>
    </xf>
    <xf numFmtId="0" fontId="11" fillId="0" borderId="59" xfId="0" applyFont="1" applyFill="1" applyBorder="1" applyAlignment="1">
      <alignment horizontal="right" vertical="top" wrapText="1" readingOrder="2"/>
    </xf>
    <xf numFmtId="0" fontId="11" fillId="0" borderId="60" xfId="0" applyFont="1" applyFill="1" applyBorder="1" applyAlignment="1">
      <alignment horizontal="right" vertical="top" wrapText="1" readingOrder="2"/>
    </xf>
    <xf numFmtId="0" fontId="11" fillId="0" borderId="61" xfId="0" applyFont="1" applyFill="1" applyBorder="1" applyAlignment="1">
      <alignment horizontal="right" vertical="top" wrapText="1" readingOrder="2"/>
    </xf>
    <xf numFmtId="0" fontId="11" fillId="0" borderId="63" xfId="0" applyFont="1" applyFill="1" applyBorder="1" applyAlignment="1">
      <alignment horizontal="right" vertical="top" wrapText="1" readingOrder="2"/>
    </xf>
    <xf numFmtId="0" fontId="11" fillId="0" borderId="60" xfId="0" applyFont="1" applyFill="1" applyBorder="1" applyAlignment="1">
      <alignment horizontal="center" vertical="center" readingOrder="2"/>
    </xf>
    <xf numFmtId="0" fontId="11" fillId="0" borderId="63" xfId="0" applyFont="1" applyFill="1" applyBorder="1" applyAlignment="1">
      <alignment horizontal="center" vertical="center" readingOrder="2"/>
    </xf>
    <xf numFmtId="0" fontId="18" fillId="0" borderId="92" xfId="0" applyFont="1" applyFill="1" applyBorder="1" applyAlignment="1">
      <alignment horizontal="left" vertical="center"/>
    </xf>
    <xf numFmtId="0" fontId="18" fillId="0" borderId="93" xfId="0" applyFont="1" applyFill="1" applyBorder="1" applyAlignment="1">
      <alignment horizontal="left" vertical="center"/>
    </xf>
    <xf numFmtId="0" fontId="18" fillId="0" borderId="56" xfId="0" applyFont="1" applyFill="1" applyBorder="1" applyAlignment="1">
      <alignment horizontal="center" vertical="center"/>
    </xf>
    <xf numFmtId="0" fontId="18" fillId="0" borderId="90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/>
    </xf>
    <xf numFmtId="0" fontId="18" fillId="0" borderId="74" xfId="0" applyFont="1" applyFill="1" applyBorder="1" applyAlignment="1">
      <alignment horizontal="center" vertical="center"/>
    </xf>
    <xf numFmtId="0" fontId="18" fillId="0" borderId="63" xfId="0" applyFont="1" applyFill="1" applyBorder="1" applyAlignment="1">
      <alignment horizontal="center" vertical="center"/>
    </xf>
    <xf numFmtId="0" fontId="18" fillId="0" borderId="94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96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46</xdr:row>
      <xdr:rowOff>457201</xdr:rowOff>
    </xdr:from>
    <xdr:to>
      <xdr:col>2</xdr:col>
      <xdr:colOff>885825</xdr:colOff>
      <xdr:row>47</xdr:row>
      <xdr:rowOff>114301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87067275" y="12496801"/>
          <a:ext cx="3524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 b="1"/>
            <a:t>או</a:t>
          </a:r>
        </a:p>
      </xdr:txBody>
    </xdr:sp>
    <xdr:clientData/>
  </xdr:twoCellAnchor>
  <xdr:twoCellAnchor>
    <xdr:from>
      <xdr:col>2</xdr:col>
      <xdr:colOff>400050</xdr:colOff>
      <xdr:row>50</xdr:row>
      <xdr:rowOff>485775</xdr:rowOff>
    </xdr:from>
    <xdr:to>
      <xdr:col>2</xdr:col>
      <xdr:colOff>752475</xdr:colOff>
      <xdr:row>51</xdr:row>
      <xdr:rowOff>123825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987200625" y="14678025"/>
          <a:ext cx="3524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 b="1"/>
            <a:t>או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rightToLeft="1" view="pageBreakPreview" zoomScale="90" zoomScaleNormal="70" zoomScaleSheetLayoutView="90" workbookViewId="0">
      <pane ySplit="3" topLeftCell="A4" activePane="bottomLeft" state="frozen"/>
      <selection activeCell="C25" sqref="C25"/>
      <selection pane="bottomLeft" activeCell="A4" sqref="A4:A23"/>
    </sheetView>
  </sheetViews>
  <sheetFormatPr defaultRowHeight="14.25" x14ac:dyDescent="0.2"/>
  <cols>
    <col min="1" max="1" width="11.28515625" customWidth="1"/>
    <col min="2" max="2" width="19.85546875" customWidth="1"/>
    <col min="3" max="3" width="20" customWidth="1"/>
    <col min="4" max="4" width="20.5703125" customWidth="1"/>
    <col min="5" max="5" width="10.7109375" style="8" customWidth="1"/>
    <col min="6" max="6" width="7.42578125" customWidth="1"/>
    <col min="7" max="7" width="8.42578125" style="9" customWidth="1"/>
    <col min="8" max="8" width="11.7109375" customWidth="1"/>
    <col min="9" max="9" width="9.7109375" customWidth="1"/>
    <col min="10" max="10" width="7.42578125" style="10" bestFit="1" customWidth="1"/>
    <col min="11" max="11" width="8.5703125" style="10" customWidth="1"/>
    <col min="12" max="12" width="9.140625" style="21"/>
  </cols>
  <sheetData>
    <row r="1" spans="1:13" ht="16.5" x14ac:dyDescent="0.25">
      <c r="A1" s="235" t="s">
        <v>0</v>
      </c>
      <c r="B1" s="235"/>
      <c r="C1" s="235"/>
      <c r="D1" s="1"/>
      <c r="E1" s="2"/>
      <c r="F1" s="2"/>
      <c r="G1" s="3"/>
      <c r="H1" s="2"/>
      <c r="I1" s="2"/>
      <c r="J1" s="4"/>
      <c r="K1" s="5"/>
      <c r="L1" s="6" t="s">
        <v>1</v>
      </c>
      <c r="M1" s="7">
        <v>7</v>
      </c>
    </row>
    <row r="2" spans="1:13" ht="15" thickBot="1" x14ac:dyDescent="0.25">
      <c r="L2" s="6" t="s">
        <v>2</v>
      </c>
      <c r="M2" s="7">
        <v>10</v>
      </c>
    </row>
    <row r="3" spans="1:13" s="18" customFormat="1" ht="31.5" customHeight="1" thickBot="1" x14ac:dyDescent="0.25">
      <c r="A3" s="11" t="s">
        <v>3</v>
      </c>
      <c r="B3" s="11" t="s">
        <v>4</v>
      </c>
      <c r="C3" s="12" t="s">
        <v>5</v>
      </c>
      <c r="D3" s="236" t="s">
        <v>6</v>
      </c>
      <c r="E3" s="237"/>
      <c r="F3" s="13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7" t="s">
        <v>13</v>
      </c>
      <c r="M3" s="7">
        <f>M2-M1</f>
        <v>3</v>
      </c>
    </row>
    <row r="4" spans="1:13" s="22" customFormat="1" ht="14.25" customHeight="1" x14ac:dyDescent="0.2">
      <c r="A4" s="181" t="s">
        <v>14</v>
      </c>
      <c r="B4" s="181" t="s">
        <v>14</v>
      </c>
      <c r="C4" s="238" t="s">
        <v>86</v>
      </c>
      <c r="D4" s="19" t="s">
        <v>87</v>
      </c>
      <c r="E4" s="20" t="s">
        <v>15</v>
      </c>
      <c r="F4" s="184">
        <v>0.4</v>
      </c>
      <c r="G4" s="186"/>
      <c r="H4" s="221">
        <f>IF(G4&lt;J4,0,IF(G4=J4,$M$1,IF(G4&gt;K4,$M$2,$M$3/(K4-J4)*(G4-J4)+$M$1)))</f>
        <v>0</v>
      </c>
      <c r="I4" s="234"/>
      <c r="J4" s="186">
        <v>2</v>
      </c>
      <c r="K4" s="223">
        <v>5</v>
      </c>
      <c r="L4" s="204">
        <f>SUM(F4:F19)</f>
        <v>1</v>
      </c>
    </row>
    <row r="5" spans="1:13" s="22" customFormat="1" ht="14.25" customHeight="1" x14ac:dyDescent="0.2">
      <c r="A5" s="182"/>
      <c r="B5" s="182"/>
      <c r="C5" s="239"/>
      <c r="D5" s="23" t="s">
        <v>88</v>
      </c>
      <c r="E5" s="24">
        <f>$M$1</f>
        <v>7</v>
      </c>
      <c r="F5" s="185"/>
      <c r="G5" s="187"/>
      <c r="H5" s="230"/>
      <c r="I5" s="213"/>
      <c r="J5" s="187"/>
      <c r="K5" s="224"/>
      <c r="L5" s="226"/>
    </row>
    <row r="6" spans="1:13" s="22" customFormat="1" ht="28.5" x14ac:dyDescent="0.2">
      <c r="A6" s="182"/>
      <c r="B6" s="182"/>
      <c r="C6" s="239"/>
      <c r="D6" s="23" t="s">
        <v>89</v>
      </c>
      <c r="E6" s="25" t="s">
        <v>91</v>
      </c>
      <c r="F6" s="185"/>
      <c r="G6" s="187"/>
      <c r="H6" s="230"/>
      <c r="I6" s="213"/>
      <c r="J6" s="187"/>
      <c r="K6" s="224"/>
      <c r="L6" s="226"/>
    </row>
    <row r="7" spans="1:13" s="22" customFormat="1" ht="15" customHeight="1" thickBot="1" x14ac:dyDescent="0.25">
      <c r="A7" s="182"/>
      <c r="B7" s="182"/>
      <c r="C7" s="240"/>
      <c r="D7" s="26" t="s">
        <v>90</v>
      </c>
      <c r="E7" s="27">
        <v>10</v>
      </c>
      <c r="F7" s="228"/>
      <c r="G7" s="188"/>
      <c r="H7" s="222"/>
      <c r="I7" s="213"/>
      <c r="J7" s="188"/>
      <c r="K7" s="225"/>
      <c r="L7" s="226"/>
    </row>
    <row r="8" spans="1:13" s="22" customFormat="1" ht="26.25" customHeight="1" x14ac:dyDescent="0.2">
      <c r="A8" s="182"/>
      <c r="B8" s="182"/>
      <c r="C8" s="181" t="s">
        <v>161</v>
      </c>
      <c r="D8" s="19" t="s">
        <v>120</v>
      </c>
      <c r="E8" s="20" t="s">
        <v>15</v>
      </c>
      <c r="F8" s="184">
        <v>0.25</v>
      </c>
      <c r="G8" s="186"/>
      <c r="H8" s="221">
        <f>IF(G8&lt;J8,0,IF(G8=J8,$M$1,IF(G8&gt;K8,$M$2,$M$3/(K8-J8)*(G8-J8)+$M$1)))</f>
        <v>0</v>
      </c>
      <c r="I8" s="213"/>
      <c r="J8" s="186">
        <v>20</v>
      </c>
      <c r="K8" s="223">
        <v>40</v>
      </c>
      <c r="L8" s="226"/>
    </row>
    <row r="9" spans="1:13" s="22" customFormat="1" x14ac:dyDescent="0.2">
      <c r="A9" s="182"/>
      <c r="B9" s="182"/>
      <c r="C9" s="182"/>
      <c r="D9" s="23" t="s">
        <v>121</v>
      </c>
      <c r="E9" s="24">
        <f>$M$1</f>
        <v>7</v>
      </c>
      <c r="F9" s="185"/>
      <c r="G9" s="187"/>
      <c r="H9" s="230"/>
      <c r="I9" s="213"/>
      <c r="J9" s="187"/>
      <c r="K9" s="224"/>
      <c r="L9" s="226"/>
    </row>
    <row r="10" spans="1:13" s="22" customFormat="1" ht="28.5" x14ac:dyDescent="0.2">
      <c r="A10" s="182"/>
      <c r="B10" s="182"/>
      <c r="C10" s="182"/>
      <c r="D10" s="28" t="s">
        <v>122</v>
      </c>
      <c r="E10" s="25" t="s">
        <v>119</v>
      </c>
      <c r="F10" s="185"/>
      <c r="G10" s="187"/>
      <c r="H10" s="230"/>
      <c r="I10" s="213"/>
      <c r="J10" s="187"/>
      <c r="K10" s="224"/>
      <c r="L10" s="226"/>
    </row>
    <row r="11" spans="1:13" s="22" customFormat="1" ht="21" customHeight="1" thickBot="1" x14ac:dyDescent="0.25">
      <c r="A11" s="182"/>
      <c r="B11" s="182"/>
      <c r="C11" s="183"/>
      <c r="D11" s="26" t="s">
        <v>123</v>
      </c>
      <c r="E11" s="27">
        <v>10</v>
      </c>
      <c r="F11" s="228"/>
      <c r="G11" s="188"/>
      <c r="H11" s="222"/>
      <c r="I11" s="213"/>
      <c r="J11" s="188"/>
      <c r="K11" s="225"/>
      <c r="L11" s="226"/>
    </row>
    <row r="12" spans="1:13" s="22" customFormat="1" ht="28.5" x14ac:dyDescent="0.2">
      <c r="A12" s="182"/>
      <c r="B12" s="182"/>
      <c r="C12" s="181" t="s">
        <v>97</v>
      </c>
      <c r="D12" s="19" t="s">
        <v>100</v>
      </c>
      <c r="E12" s="20" t="s">
        <v>15</v>
      </c>
      <c r="F12" s="184">
        <v>0.25</v>
      </c>
      <c r="G12" s="186"/>
      <c r="H12" s="221">
        <f>IF(G12&lt;J12,0,IF(G12=J12,$M$1,IF(G12&gt;K12,$M$2,$M$3/(K12-J12)*(G12-J12)+$M$1)))</f>
        <v>0</v>
      </c>
      <c r="I12" s="213"/>
      <c r="J12" s="186">
        <v>1000</v>
      </c>
      <c r="K12" s="223">
        <v>2000</v>
      </c>
      <c r="L12" s="226"/>
    </row>
    <row r="13" spans="1:13" s="22" customFormat="1" x14ac:dyDescent="0.2">
      <c r="A13" s="182"/>
      <c r="B13" s="182"/>
      <c r="C13" s="182"/>
      <c r="D13" s="23" t="s">
        <v>101</v>
      </c>
      <c r="E13" s="24">
        <f>$M$1</f>
        <v>7</v>
      </c>
      <c r="F13" s="185"/>
      <c r="G13" s="187"/>
      <c r="H13" s="230"/>
      <c r="I13" s="213"/>
      <c r="J13" s="187"/>
      <c r="K13" s="224"/>
      <c r="L13" s="226"/>
    </row>
    <row r="14" spans="1:13" s="22" customFormat="1" ht="28.5" x14ac:dyDescent="0.2">
      <c r="A14" s="182"/>
      <c r="B14" s="182"/>
      <c r="C14" s="182"/>
      <c r="D14" s="28" t="s">
        <v>102</v>
      </c>
      <c r="E14" s="25" t="s">
        <v>104</v>
      </c>
      <c r="F14" s="185"/>
      <c r="G14" s="187"/>
      <c r="H14" s="230"/>
      <c r="I14" s="213"/>
      <c r="J14" s="187"/>
      <c r="K14" s="224"/>
      <c r="L14" s="226"/>
    </row>
    <row r="15" spans="1:13" s="22" customFormat="1" ht="15" thickBot="1" x14ac:dyDescent="0.25">
      <c r="A15" s="182"/>
      <c r="B15" s="182"/>
      <c r="C15" s="182"/>
      <c r="D15" s="29" t="s">
        <v>103</v>
      </c>
      <c r="E15" s="30">
        <v>10</v>
      </c>
      <c r="F15" s="185"/>
      <c r="G15" s="187"/>
      <c r="H15" s="230"/>
      <c r="I15" s="213"/>
      <c r="J15" s="187"/>
      <c r="K15" s="224"/>
      <c r="L15" s="226"/>
    </row>
    <row r="16" spans="1:13" s="22" customFormat="1" ht="30.75" customHeight="1" x14ac:dyDescent="0.2">
      <c r="A16" s="182"/>
      <c r="B16" s="182"/>
      <c r="C16" s="181" t="s">
        <v>162</v>
      </c>
      <c r="D16" s="19" t="s">
        <v>92</v>
      </c>
      <c r="E16" s="20">
        <v>0</v>
      </c>
      <c r="F16" s="184">
        <v>0.1</v>
      </c>
      <c r="G16" s="186"/>
      <c r="H16" s="221">
        <f>IF(G16&lt;J16,0,IF(G16=J16,$M$1,IF(G16&gt;K16,$M$2,$M$3/(K16-J16)*(G16-J16)+$M$1)))</f>
        <v>0</v>
      </c>
      <c r="I16" s="213"/>
      <c r="J16" s="186">
        <v>10</v>
      </c>
      <c r="K16" s="223">
        <v>20</v>
      </c>
      <c r="L16" s="226"/>
    </row>
    <row r="17" spans="1:12" s="22" customFormat="1" ht="14.25" customHeight="1" x14ac:dyDescent="0.2">
      <c r="A17" s="182"/>
      <c r="B17" s="182"/>
      <c r="C17" s="182"/>
      <c r="D17" s="23" t="s">
        <v>93</v>
      </c>
      <c r="E17" s="24">
        <f>$M$1</f>
        <v>7</v>
      </c>
      <c r="F17" s="185"/>
      <c r="G17" s="187"/>
      <c r="H17" s="230"/>
      <c r="I17" s="213"/>
      <c r="J17" s="187"/>
      <c r="K17" s="224"/>
      <c r="L17" s="226"/>
    </row>
    <row r="18" spans="1:12" s="22" customFormat="1" ht="23.25" customHeight="1" x14ac:dyDescent="0.2">
      <c r="A18" s="182"/>
      <c r="B18" s="182"/>
      <c r="C18" s="182"/>
      <c r="D18" s="28" t="s">
        <v>94</v>
      </c>
      <c r="E18" s="25" t="s">
        <v>96</v>
      </c>
      <c r="F18" s="185"/>
      <c r="G18" s="187"/>
      <c r="H18" s="230"/>
      <c r="I18" s="213"/>
      <c r="J18" s="187"/>
      <c r="K18" s="224"/>
      <c r="L18" s="226"/>
    </row>
    <row r="19" spans="1:12" s="22" customFormat="1" ht="27" customHeight="1" thickBot="1" x14ac:dyDescent="0.25">
      <c r="A19" s="182"/>
      <c r="B19" s="182"/>
      <c r="C19" s="183"/>
      <c r="D19" s="26" t="s">
        <v>95</v>
      </c>
      <c r="E19" s="27">
        <v>10</v>
      </c>
      <c r="F19" s="228"/>
      <c r="G19" s="188"/>
      <c r="H19" s="222"/>
      <c r="I19" s="213"/>
      <c r="J19" s="188"/>
      <c r="K19" s="225"/>
      <c r="L19" s="226"/>
    </row>
    <row r="20" spans="1:12" ht="14.25" customHeight="1" x14ac:dyDescent="0.2">
      <c r="A20" s="182"/>
      <c r="B20" s="203" t="s">
        <v>16</v>
      </c>
      <c r="C20" s="203" t="s">
        <v>17</v>
      </c>
      <c r="D20" s="19" t="s">
        <v>18</v>
      </c>
      <c r="E20" s="20">
        <v>0</v>
      </c>
      <c r="F20" s="184">
        <v>1</v>
      </c>
      <c r="G20" s="186"/>
      <c r="H20" s="221">
        <f>G20</f>
        <v>0</v>
      </c>
      <c r="I20" s="234"/>
      <c r="J20" s="200"/>
      <c r="K20" s="195"/>
      <c r="L20" s="204">
        <f>SUM(F20)</f>
        <v>1</v>
      </c>
    </row>
    <row r="21" spans="1:12" ht="14.25" customHeight="1" x14ac:dyDescent="0.2">
      <c r="A21" s="182"/>
      <c r="B21" s="198"/>
      <c r="C21" s="198"/>
      <c r="D21" s="23" t="s">
        <v>19</v>
      </c>
      <c r="E21" s="24">
        <f>$M$1</f>
        <v>7</v>
      </c>
      <c r="F21" s="185"/>
      <c r="G21" s="187"/>
      <c r="H21" s="230"/>
      <c r="I21" s="213"/>
      <c r="J21" s="201"/>
      <c r="K21" s="196"/>
      <c r="L21" s="205"/>
    </row>
    <row r="22" spans="1:12" ht="14.25" customHeight="1" x14ac:dyDescent="0.2">
      <c r="A22" s="182"/>
      <c r="B22" s="198"/>
      <c r="C22" s="198"/>
      <c r="D22" s="23" t="s">
        <v>20</v>
      </c>
      <c r="E22" s="24">
        <v>8</v>
      </c>
      <c r="F22" s="185"/>
      <c r="G22" s="187"/>
      <c r="H22" s="230"/>
      <c r="I22" s="213"/>
      <c r="J22" s="201"/>
      <c r="K22" s="196"/>
      <c r="L22" s="205"/>
    </row>
    <row r="23" spans="1:12" ht="15" customHeight="1" thickBot="1" x14ac:dyDescent="0.25">
      <c r="A23" s="183"/>
      <c r="B23" s="199"/>
      <c r="C23" s="199"/>
      <c r="D23" s="26" t="s">
        <v>21</v>
      </c>
      <c r="E23" s="27">
        <v>10</v>
      </c>
      <c r="F23" s="228"/>
      <c r="G23" s="188"/>
      <c r="H23" s="222"/>
      <c r="I23" s="214"/>
      <c r="J23" s="202"/>
      <c r="K23" s="197"/>
      <c r="L23" s="206"/>
    </row>
    <row r="24" spans="1:12" ht="24.75" customHeight="1" x14ac:dyDescent="0.2">
      <c r="A24" s="181" t="s">
        <v>22</v>
      </c>
      <c r="B24" s="203" t="s">
        <v>23</v>
      </c>
      <c r="C24" s="203" t="s">
        <v>17</v>
      </c>
      <c r="D24" s="232" t="s">
        <v>24</v>
      </c>
      <c r="E24" s="233"/>
      <c r="F24" s="31"/>
      <c r="G24" s="32"/>
      <c r="H24" s="33">
        <f>G24*F24</f>
        <v>0</v>
      </c>
      <c r="I24" s="234"/>
      <c r="J24" s="200"/>
      <c r="K24" s="195"/>
      <c r="L24" s="204">
        <f>SUM(F24:F26)</f>
        <v>0</v>
      </c>
    </row>
    <row r="25" spans="1:12" ht="24.75" customHeight="1" x14ac:dyDescent="0.2">
      <c r="A25" s="182"/>
      <c r="B25" s="198"/>
      <c r="C25" s="198"/>
      <c r="D25" s="215" t="s">
        <v>25</v>
      </c>
      <c r="E25" s="216"/>
      <c r="F25" s="34"/>
      <c r="G25" s="35"/>
      <c r="H25" s="36">
        <f>G25*F25</f>
        <v>0</v>
      </c>
      <c r="I25" s="213"/>
      <c r="J25" s="201"/>
      <c r="K25" s="196"/>
      <c r="L25" s="205"/>
    </row>
    <row r="26" spans="1:12" ht="24.75" customHeight="1" thickBot="1" x14ac:dyDescent="0.25">
      <c r="A26" s="183"/>
      <c r="B26" s="199"/>
      <c r="C26" s="199"/>
      <c r="D26" s="193" t="s">
        <v>26</v>
      </c>
      <c r="E26" s="194"/>
      <c r="F26" s="37"/>
      <c r="G26" s="38"/>
      <c r="H26" s="39">
        <f>G26*F26</f>
        <v>0</v>
      </c>
      <c r="I26" s="214"/>
      <c r="J26" s="202"/>
      <c r="K26" s="197"/>
      <c r="L26" s="206"/>
    </row>
    <row r="27" spans="1:12" s="40" customFormat="1" x14ac:dyDescent="0.2">
      <c r="A27" s="181" t="s">
        <v>146</v>
      </c>
      <c r="B27" s="181" t="s">
        <v>27</v>
      </c>
      <c r="C27" s="181" t="s">
        <v>105</v>
      </c>
      <c r="D27" s="19" t="s">
        <v>107</v>
      </c>
      <c r="E27" s="20">
        <v>0</v>
      </c>
      <c r="F27" s="217">
        <v>0.6</v>
      </c>
      <c r="G27" s="219"/>
      <c r="H27" s="221">
        <f>IF(G27&lt;J27,0,IF(G27=J27,$M$1,IF(G27&gt;K27,$M$2,$M$3/(K27-J27)*(G27-J27)+$M$1)))</f>
        <v>0</v>
      </c>
      <c r="I27" s="189"/>
      <c r="J27" s="186">
        <v>3</v>
      </c>
      <c r="K27" s="223">
        <v>5</v>
      </c>
      <c r="L27" s="204">
        <f>SUM(F27:F34)</f>
        <v>1</v>
      </c>
    </row>
    <row r="28" spans="1:12" s="40" customFormat="1" x14ac:dyDescent="0.2">
      <c r="A28" s="182"/>
      <c r="B28" s="182"/>
      <c r="C28" s="182"/>
      <c r="D28" s="23" t="s">
        <v>108</v>
      </c>
      <c r="E28" s="24">
        <f>$M$1</f>
        <v>7</v>
      </c>
      <c r="F28" s="231"/>
      <c r="G28" s="229"/>
      <c r="H28" s="230"/>
      <c r="I28" s="190"/>
      <c r="J28" s="187"/>
      <c r="K28" s="224"/>
      <c r="L28" s="226"/>
    </row>
    <row r="29" spans="1:12" x14ac:dyDescent="0.2">
      <c r="A29" s="182"/>
      <c r="B29" s="182"/>
      <c r="C29" s="182"/>
      <c r="D29" s="23" t="s">
        <v>109</v>
      </c>
      <c r="E29" s="25">
        <v>8.5</v>
      </c>
      <c r="F29" s="231"/>
      <c r="G29" s="229"/>
      <c r="H29" s="230"/>
      <c r="I29" s="190"/>
      <c r="J29" s="187"/>
      <c r="K29" s="224"/>
      <c r="L29" s="226"/>
    </row>
    <row r="30" spans="1:12" s="40" customFormat="1" ht="15" thickBot="1" x14ac:dyDescent="0.25">
      <c r="A30" s="182"/>
      <c r="B30" s="182"/>
      <c r="C30" s="183"/>
      <c r="D30" s="26" t="s">
        <v>90</v>
      </c>
      <c r="E30" s="27">
        <v>10</v>
      </c>
      <c r="F30" s="218"/>
      <c r="G30" s="220"/>
      <c r="H30" s="222"/>
      <c r="I30" s="190"/>
      <c r="J30" s="188"/>
      <c r="K30" s="225"/>
      <c r="L30" s="226"/>
    </row>
    <row r="31" spans="1:12" s="40" customFormat="1" x14ac:dyDescent="0.2">
      <c r="A31" s="182"/>
      <c r="B31" s="182"/>
      <c r="C31" s="203" t="s">
        <v>106</v>
      </c>
      <c r="D31" s="19" t="s">
        <v>110</v>
      </c>
      <c r="E31" s="20">
        <v>0</v>
      </c>
      <c r="F31" s="184">
        <v>0.4</v>
      </c>
      <c r="G31" s="219"/>
      <c r="H31" s="221">
        <f>IF(G31&lt;J31,0,IF(G31=J31,$M$1,IF(G31&gt;K31,$M$2,$M$3/(K31-J31)*(G31-J31)+$M$1)))</f>
        <v>0</v>
      </c>
      <c r="I31" s="190"/>
      <c r="J31" s="186">
        <v>100</v>
      </c>
      <c r="K31" s="223">
        <v>200</v>
      </c>
      <c r="L31" s="226"/>
    </row>
    <row r="32" spans="1:12" s="40" customFormat="1" x14ac:dyDescent="0.2">
      <c r="A32" s="182"/>
      <c r="B32" s="182"/>
      <c r="C32" s="198"/>
      <c r="D32" s="41" t="s">
        <v>111</v>
      </c>
      <c r="E32" s="24">
        <f>$M$1</f>
        <v>7</v>
      </c>
      <c r="F32" s="185"/>
      <c r="G32" s="229"/>
      <c r="H32" s="230"/>
      <c r="I32" s="190"/>
      <c r="J32" s="187"/>
      <c r="K32" s="224"/>
      <c r="L32" s="226"/>
    </row>
    <row r="33" spans="1:12" ht="28.5" x14ac:dyDescent="0.2">
      <c r="A33" s="182"/>
      <c r="B33" s="182"/>
      <c r="C33" s="198"/>
      <c r="D33" s="42" t="s">
        <v>113</v>
      </c>
      <c r="E33" s="25" t="s">
        <v>114</v>
      </c>
      <c r="F33" s="185"/>
      <c r="G33" s="229"/>
      <c r="H33" s="230"/>
      <c r="I33" s="190"/>
      <c r="J33" s="187"/>
      <c r="K33" s="224"/>
      <c r="L33" s="226"/>
    </row>
    <row r="34" spans="1:12" ht="15" thickBot="1" x14ac:dyDescent="0.25">
      <c r="A34" s="182"/>
      <c r="B34" s="182"/>
      <c r="C34" s="199"/>
      <c r="D34" s="43" t="s">
        <v>112</v>
      </c>
      <c r="E34" s="27">
        <v>10</v>
      </c>
      <c r="F34" s="228"/>
      <c r="G34" s="220"/>
      <c r="H34" s="222"/>
      <c r="I34" s="191"/>
      <c r="J34" s="188"/>
      <c r="K34" s="225"/>
      <c r="L34" s="227"/>
    </row>
    <row r="35" spans="1:12" x14ac:dyDescent="0.2">
      <c r="A35" s="182"/>
      <c r="B35" s="182"/>
      <c r="C35" s="203" t="s">
        <v>28</v>
      </c>
      <c r="D35" s="44" t="s">
        <v>116</v>
      </c>
      <c r="E35" s="45">
        <v>0</v>
      </c>
      <c r="F35" s="217">
        <v>1</v>
      </c>
      <c r="G35" s="219"/>
      <c r="H35" s="221">
        <f>G35</f>
        <v>0</v>
      </c>
      <c r="I35" s="189"/>
      <c r="J35" s="200"/>
      <c r="K35" s="195"/>
      <c r="L35" s="204">
        <f>SUM(F35)</f>
        <v>1</v>
      </c>
    </row>
    <row r="36" spans="1:12" x14ac:dyDescent="0.2">
      <c r="A36" s="182"/>
      <c r="B36" s="182"/>
      <c r="C36" s="198"/>
      <c r="D36" s="46" t="s">
        <v>117</v>
      </c>
      <c r="E36" s="47">
        <v>8</v>
      </c>
      <c r="F36" s="231"/>
      <c r="G36" s="229"/>
      <c r="H36" s="230"/>
      <c r="I36" s="190"/>
      <c r="J36" s="201"/>
      <c r="K36" s="196"/>
      <c r="L36" s="226"/>
    </row>
    <row r="37" spans="1:12" x14ac:dyDescent="0.2">
      <c r="A37" s="182"/>
      <c r="B37" s="182"/>
      <c r="C37" s="198"/>
      <c r="D37" s="46" t="s">
        <v>118</v>
      </c>
      <c r="E37" s="47">
        <v>9</v>
      </c>
      <c r="F37" s="231"/>
      <c r="G37" s="229"/>
      <c r="H37" s="230"/>
      <c r="I37" s="190"/>
      <c r="J37" s="201"/>
      <c r="K37" s="196"/>
      <c r="L37" s="226"/>
    </row>
    <row r="38" spans="1:12" ht="15" thickBot="1" x14ac:dyDescent="0.25">
      <c r="A38" s="182"/>
      <c r="B38" s="183"/>
      <c r="C38" s="199"/>
      <c r="D38" s="48" t="s">
        <v>29</v>
      </c>
      <c r="E38" s="49" t="s">
        <v>30</v>
      </c>
      <c r="F38" s="218"/>
      <c r="G38" s="220"/>
      <c r="H38" s="222"/>
      <c r="I38" s="191"/>
      <c r="J38" s="202"/>
      <c r="K38" s="197"/>
      <c r="L38" s="227"/>
    </row>
    <row r="39" spans="1:12" ht="30.75" customHeight="1" x14ac:dyDescent="0.2">
      <c r="A39" s="182"/>
      <c r="B39" s="198" t="s">
        <v>31</v>
      </c>
      <c r="C39" s="198" t="s">
        <v>17</v>
      </c>
      <c r="D39" s="211" t="s">
        <v>24</v>
      </c>
      <c r="E39" s="212"/>
      <c r="F39" s="50"/>
      <c r="G39" s="51"/>
      <c r="H39" s="52">
        <f>G39*F39</f>
        <v>0</v>
      </c>
      <c r="I39" s="213"/>
      <c r="J39" s="201"/>
      <c r="K39" s="196"/>
      <c r="L39" s="204">
        <f>SUM(F39:F41)</f>
        <v>0</v>
      </c>
    </row>
    <row r="40" spans="1:12" ht="30.75" customHeight="1" x14ac:dyDescent="0.2">
      <c r="A40" s="182"/>
      <c r="B40" s="198"/>
      <c r="C40" s="198"/>
      <c r="D40" s="215" t="s">
        <v>25</v>
      </c>
      <c r="E40" s="216"/>
      <c r="F40" s="34"/>
      <c r="G40" s="35"/>
      <c r="H40" s="36">
        <f>G40*F40</f>
        <v>0</v>
      </c>
      <c r="I40" s="213"/>
      <c r="J40" s="201"/>
      <c r="K40" s="196"/>
      <c r="L40" s="205"/>
    </row>
    <row r="41" spans="1:12" ht="30.75" customHeight="1" thickBot="1" x14ac:dyDescent="0.25">
      <c r="A41" s="183"/>
      <c r="B41" s="199"/>
      <c r="C41" s="199"/>
      <c r="D41" s="193" t="s">
        <v>26</v>
      </c>
      <c r="E41" s="194"/>
      <c r="F41" s="37"/>
      <c r="G41" s="38"/>
      <c r="H41" s="39">
        <f>G41*F41</f>
        <v>0</v>
      </c>
      <c r="I41" s="214"/>
      <c r="J41" s="202"/>
      <c r="K41" s="197"/>
      <c r="L41" s="206"/>
    </row>
    <row r="42" spans="1:12" s="40" customFormat="1" ht="25.5" customHeight="1" x14ac:dyDescent="0.2">
      <c r="A42" s="241" t="s">
        <v>126</v>
      </c>
      <c r="B42" s="181" t="s">
        <v>130</v>
      </c>
      <c r="C42" s="181" t="s">
        <v>163</v>
      </c>
      <c r="D42" s="19" t="s">
        <v>136</v>
      </c>
      <c r="E42" s="20">
        <v>0</v>
      </c>
      <c r="F42" s="217">
        <v>0.3</v>
      </c>
      <c r="G42" s="219"/>
      <c r="H42" s="221">
        <f>IF(G42&lt;J42,0,IF(G42=J42,$M$1,IF(G42&gt;K42,$M$2,$M$3/(K42-J42)*(G42-J42)+$M$1)))</f>
        <v>0</v>
      </c>
      <c r="I42" s="189"/>
      <c r="J42" s="186">
        <v>8</v>
      </c>
      <c r="K42" s="223">
        <v>16</v>
      </c>
      <c r="L42" s="208">
        <f>SUM(F42:F53)</f>
        <v>1</v>
      </c>
    </row>
    <row r="43" spans="1:12" s="40" customFormat="1" ht="25.5" customHeight="1" x14ac:dyDescent="0.2">
      <c r="A43" s="242"/>
      <c r="B43" s="182"/>
      <c r="C43" s="182"/>
      <c r="D43" s="23" t="s">
        <v>137</v>
      </c>
      <c r="E43" s="24">
        <f>$M$1</f>
        <v>7</v>
      </c>
      <c r="F43" s="231"/>
      <c r="G43" s="229"/>
      <c r="H43" s="230"/>
      <c r="I43" s="190"/>
      <c r="J43" s="187"/>
      <c r="K43" s="224"/>
      <c r="L43" s="209"/>
    </row>
    <row r="44" spans="1:12" ht="25.5" customHeight="1" x14ac:dyDescent="0.2">
      <c r="A44" s="242"/>
      <c r="B44" s="182"/>
      <c r="C44" s="182"/>
      <c r="D44" s="23" t="s">
        <v>138</v>
      </c>
      <c r="E44" s="25" t="s">
        <v>156</v>
      </c>
      <c r="F44" s="231"/>
      <c r="G44" s="229"/>
      <c r="H44" s="230"/>
      <c r="I44" s="190"/>
      <c r="J44" s="187"/>
      <c r="K44" s="224"/>
      <c r="L44" s="209"/>
    </row>
    <row r="45" spans="1:12" s="40" customFormat="1" ht="25.5" customHeight="1" thickBot="1" x14ac:dyDescent="0.25">
      <c r="A45" s="242"/>
      <c r="B45" s="182"/>
      <c r="C45" s="183"/>
      <c r="D45" s="26" t="s">
        <v>139</v>
      </c>
      <c r="E45" s="27">
        <v>10</v>
      </c>
      <c r="F45" s="218"/>
      <c r="G45" s="220"/>
      <c r="H45" s="222"/>
      <c r="I45" s="190"/>
      <c r="J45" s="188"/>
      <c r="K45" s="225"/>
      <c r="L45" s="209"/>
    </row>
    <row r="46" spans="1:12" s="40" customFormat="1" ht="36.75" customHeight="1" x14ac:dyDescent="0.2">
      <c r="A46" s="242"/>
      <c r="B46" s="182"/>
      <c r="C46" s="203" t="s">
        <v>142</v>
      </c>
      <c r="D46" s="19" t="s">
        <v>140</v>
      </c>
      <c r="E46" s="20">
        <v>0</v>
      </c>
      <c r="F46" s="184">
        <v>0.2</v>
      </c>
      <c r="G46" s="219"/>
      <c r="H46" s="221">
        <f>IF(G46&lt;J46,0,IF(G46=J46,$M$1,IF(G46&gt;K46,$M$2,$M$3/(K46-J46)*(G46-J46)+$M$1)))</f>
        <v>0</v>
      </c>
      <c r="I46" s="190"/>
      <c r="J46" s="186">
        <v>100</v>
      </c>
      <c r="K46" s="223">
        <v>200</v>
      </c>
      <c r="L46" s="209"/>
    </row>
    <row r="47" spans="1:12" ht="48" customHeight="1" thickBot="1" x14ac:dyDescent="0.25">
      <c r="A47" s="242"/>
      <c r="B47" s="182"/>
      <c r="C47" s="199"/>
      <c r="D47" s="26" t="s">
        <v>141</v>
      </c>
      <c r="E47" s="27">
        <v>10</v>
      </c>
      <c r="F47" s="185"/>
      <c r="G47" s="229"/>
      <c r="H47" s="230"/>
      <c r="I47" s="190"/>
      <c r="J47" s="187"/>
      <c r="K47" s="224"/>
      <c r="L47" s="209"/>
    </row>
    <row r="48" spans="1:12" s="40" customFormat="1" ht="48.75" customHeight="1" x14ac:dyDescent="0.2">
      <c r="A48" s="242"/>
      <c r="B48" s="182"/>
      <c r="C48" s="198" t="s">
        <v>143</v>
      </c>
      <c r="D48" s="41" t="s">
        <v>144</v>
      </c>
      <c r="E48" s="174">
        <v>0</v>
      </c>
      <c r="F48" s="185"/>
      <c r="G48" s="229"/>
      <c r="H48" s="230"/>
      <c r="I48" s="190"/>
      <c r="J48" s="187"/>
      <c r="K48" s="224"/>
      <c r="L48" s="209"/>
    </row>
    <row r="49" spans="1:12" ht="36.75" customHeight="1" thickBot="1" x14ac:dyDescent="0.25">
      <c r="A49" s="242"/>
      <c r="B49" s="182"/>
      <c r="C49" s="199"/>
      <c r="D49" s="43" t="s">
        <v>145</v>
      </c>
      <c r="E49" s="27">
        <v>10</v>
      </c>
      <c r="F49" s="228"/>
      <c r="G49" s="220"/>
      <c r="H49" s="222"/>
      <c r="I49" s="190"/>
      <c r="J49" s="188"/>
      <c r="K49" s="225"/>
      <c r="L49" s="209"/>
    </row>
    <row r="50" spans="1:12" ht="36" customHeight="1" x14ac:dyDescent="0.2">
      <c r="A50" s="242"/>
      <c r="B50" s="182"/>
      <c r="C50" s="203" t="s">
        <v>131</v>
      </c>
      <c r="D50" s="44" t="s">
        <v>132</v>
      </c>
      <c r="E50" s="177">
        <v>0</v>
      </c>
      <c r="F50" s="217">
        <v>0.5</v>
      </c>
      <c r="G50" s="219"/>
      <c r="H50" s="221">
        <f>G50</f>
        <v>0</v>
      </c>
      <c r="I50" s="190"/>
      <c r="J50" s="200"/>
      <c r="K50" s="195"/>
      <c r="L50" s="209"/>
    </row>
    <row r="51" spans="1:12" ht="49.5" customHeight="1" thickBot="1" x14ac:dyDescent="0.25">
      <c r="A51" s="242"/>
      <c r="B51" s="182"/>
      <c r="C51" s="199"/>
      <c r="D51" s="48" t="s">
        <v>133</v>
      </c>
      <c r="E51" s="178">
        <v>10</v>
      </c>
      <c r="F51" s="231"/>
      <c r="G51" s="229"/>
      <c r="H51" s="230"/>
      <c r="I51" s="190"/>
      <c r="J51" s="201"/>
      <c r="K51" s="196"/>
      <c r="L51" s="209"/>
    </row>
    <row r="52" spans="1:12" ht="48.75" customHeight="1" x14ac:dyDescent="0.2">
      <c r="A52" s="242"/>
      <c r="B52" s="182"/>
      <c r="C52" s="198" t="s">
        <v>164</v>
      </c>
      <c r="D52" s="175" t="s">
        <v>134</v>
      </c>
      <c r="E52" s="176">
        <v>0</v>
      </c>
      <c r="F52" s="231"/>
      <c r="G52" s="229"/>
      <c r="H52" s="230"/>
      <c r="I52" s="190"/>
      <c r="J52" s="201"/>
      <c r="K52" s="196"/>
      <c r="L52" s="209"/>
    </row>
    <row r="53" spans="1:12" ht="36" customHeight="1" thickBot="1" x14ac:dyDescent="0.25">
      <c r="A53" s="242"/>
      <c r="B53" s="183"/>
      <c r="C53" s="199"/>
      <c r="D53" s="48" t="s">
        <v>135</v>
      </c>
      <c r="E53" s="49">
        <v>10</v>
      </c>
      <c r="F53" s="218"/>
      <c r="G53" s="220"/>
      <c r="H53" s="222"/>
      <c r="I53" s="191"/>
      <c r="J53" s="202"/>
      <c r="K53" s="197"/>
      <c r="L53" s="210"/>
    </row>
    <row r="54" spans="1:12" s="40" customFormat="1" ht="34.5" customHeight="1" x14ac:dyDescent="0.2">
      <c r="A54" s="242"/>
      <c r="B54" s="181" t="s">
        <v>147</v>
      </c>
      <c r="C54" s="181" t="s">
        <v>160</v>
      </c>
      <c r="D54" s="19" t="s">
        <v>151</v>
      </c>
      <c r="E54" s="20">
        <v>0</v>
      </c>
      <c r="F54" s="217">
        <v>0.6</v>
      </c>
      <c r="G54" s="219"/>
      <c r="H54" s="221">
        <f>IF(G54&lt;J54,0,IF(G54=J54,$M$1,IF(G54&gt;K54,$M$2,$M$3/(K54-J54)*(G54-J54)+$M$1)))</f>
        <v>0</v>
      </c>
      <c r="I54" s="189"/>
      <c r="J54" s="186">
        <v>5</v>
      </c>
      <c r="K54" s="223">
        <v>10</v>
      </c>
      <c r="L54" s="208">
        <f>SUM(F54:F59)</f>
        <v>1</v>
      </c>
    </row>
    <row r="55" spans="1:12" s="40" customFormat="1" ht="34.5" customHeight="1" x14ac:dyDescent="0.2">
      <c r="A55" s="242"/>
      <c r="B55" s="182"/>
      <c r="C55" s="182"/>
      <c r="D55" s="23" t="s">
        <v>152</v>
      </c>
      <c r="E55" s="24">
        <f>$M$1</f>
        <v>7</v>
      </c>
      <c r="F55" s="231"/>
      <c r="G55" s="229"/>
      <c r="H55" s="230"/>
      <c r="I55" s="190"/>
      <c r="J55" s="187"/>
      <c r="K55" s="224"/>
      <c r="L55" s="209"/>
    </row>
    <row r="56" spans="1:12" ht="34.5" customHeight="1" x14ac:dyDescent="0.2">
      <c r="A56" s="242"/>
      <c r="B56" s="182"/>
      <c r="C56" s="182"/>
      <c r="D56" s="23" t="s">
        <v>153</v>
      </c>
      <c r="E56" s="25" t="s">
        <v>155</v>
      </c>
      <c r="F56" s="231"/>
      <c r="G56" s="229"/>
      <c r="H56" s="230"/>
      <c r="I56" s="190"/>
      <c r="J56" s="187"/>
      <c r="K56" s="224"/>
      <c r="L56" s="209"/>
    </row>
    <row r="57" spans="1:12" s="40" customFormat="1" ht="34.5" customHeight="1" thickBot="1" x14ac:dyDescent="0.25">
      <c r="A57" s="242"/>
      <c r="B57" s="182"/>
      <c r="C57" s="183"/>
      <c r="D57" s="26" t="s">
        <v>154</v>
      </c>
      <c r="E57" s="27">
        <v>10</v>
      </c>
      <c r="F57" s="231"/>
      <c r="G57" s="220"/>
      <c r="H57" s="222"/>
      <c r="I57" s="190"/>
      <c r="J57" s="188"/>
      <c r="K57" s="225"/>
      <c r="L57" s="209"/>
    </row>
    <row r="58" spans="1:12" ht="36" customHeight="1" x14ac:dyDescent="0.2">
      <c r="A58" s="242"/>
      <c r="B58" s="182"/>
      <c r="C58" s="203" t="s">
        <v>148</v>
      </c>
      <c r="D58" s="44" t="s">
        <v>149</v>
      </c>
      <c r="E58" s="45">
        <v>0</v>
      </c>
      <c r="F58" s="217">
        <v>0.4</v>
      </c>
      <c r="G58" s="219"/>
      <c r="H58" s="221">
        <f>G58</f>
        <v>0</v>
      </c>
      <c r="I58" s="190"/>
      <c r="J58" s="200"/>
      <c r="K58" s="195"/>
      <c r="L58" s="209"/>
    </row>
    <row r="59" spans="1:12" ht="49.5" customHeight="1" thickBot="1" x14ac:dyDescent="0.25">
      <c r="A59" s="242"/>
      <c r="B59" s="183"/>
      <c r="C59" s="199"/>
      <c r="D59" s="48" t="s">
        <v>150</v>
      </c>
      <c r="E59" s="49">
        <v>10</v>
      </c>
      <c r="F59" s="218"/>
      <c r="G59" s="220"/>
      <c r="H59" s="222"/>
      <c r="I59" s="191"/>
      <c r="J59" s="202"/>
      <c r="K59" s="197"/>
      <c r="L59" s="210"/>
    </row>
    <row r="60" spans="1:12" s="40" customFormat="1" ht="34.5" customHeight="1" x14ac:dyDescent="0.2">
      <c r="A60" s="242"/>
      <c r="B60" s="181" t="s">
        <v>157</v>
      </c>
      <c r="C60" s="181" t="s">
        <v>160</v>
      </c>
      <c r="D60" s="19" t="s">
        <v>151</v>
      </c>
      <c r="E60" s="20">
        <v>0</v>
      </c>
      <c r="F60" s="217">
        <v>0.6</v>
      </c>
      <c r="G60" s="219"/>
      <c r="H60" s="221">
        <f>IF(G60&lt;J60,0,IF(G60=J60,$M$1,IF(G60&gt;K60,$M$2,$M$3/(K60-J60)*(G60-J60)+$M$1)))</f>
        <v>0</v>
      </c>
      <c r="I60" s="189"/>
      <c r="J60" s="186">
        <v>5</v>
      </c>
      <c r="K60" s="223">
        <v>10</v>
      </c>
      <c r="L60" s="208">
        <f>SUM(F60:F65)</f>
        <v>1</v>
      </c>
    </row>
    <row r="61" spans="1:12" s="40" customFormat="1" ht="34.5" customHeight="1" x14ac:dyDescent="0.2">
      <c r="A61" s="242"/>
      <c r="B61" s="182"/>
      <c r="C61" s="182"/>
      <c r="D61" s="23" t="s">
        <v>152</v>
      </c>
      <c r="E61" s="24">
        <f>$M$1</f>
        <v>7</v>
      </c>
      <c r="F61" s="231"/>
      <c r="G61" s="229"/>
      <c r="H61" s="230"/>
      <c r="I61" s="190"/>
      <c r="J61" s="187"/>
      <c r="K61" s="224"/>
      <c r="L61" s="209"/>
    </row>
    <row r="62" spans="1:12" ht="34.5" customHeight="1" x14ac:dyDescent="0.2">
      <c r="A62" s="242"/>
      <c r="B62" s="182"/>
      <c r="C62" s="182"/>
      <c r="D62" s="23" t="s">
        <v>153</v>
      </c>
      <c r="E62" s="25" t="s">
        <v>155</v>
      </c>
      <c r="F62" s="231"/>
      <c r="G62" s="229"/>
      <c r="H62" s="230"/>
      <c r="I62" s="190"/>
      <c r="J62" s="187"/>
      <c r="K62" s="224"/>
      <c r="L62" s="209"/>
    </row>
    <row r="63" spans="1:12" s="40" customFormat="1" ht="34.5" customHeight="1" thickBot="1" x14ac:dyDescent="0.25">
      <c r="A63" s="242"/>
      <c r="B63" s="182"/>
      <c r="C63" s="183"/>
      <c r="D63" s="26" t="s">
        <v>154</v>
      </c>
      <c r="E63" s="27">
        <v>10</v>
      </c>
      <c r="F63" s="231"/>
      <c r="G63" s="220"/>
      <c r="H63" s="222"/>
      <c r="I63" s="190"/>
      <c r="J63" s="188"/>
      <c r="K63" s="225"/>
      <c r="L63" s="209"/>
    </row>
    <row r="64" spans="1:12" ht="36" customHeight="1" x14ac:dyDescent="0.2">
      <c r="A64" s="242"/>
      <c r="B64" s="182"/>
      <c r="C64" s="203" t="s">
        <v>148</v>
      </c>
      <c r="D64" s="44" t="s">
        <v>149</v>
      </c>
      <c r="E64" s="45">
        <v>0</v>
      </c>
      <c r="F64" s="217">
        <v>0.4</v>
      </c>
      <c r="G64" s="219"/>
      <c r="H64" s="221">
        <f>G64</f>
        <v>0</v>
      </c>
      <c r="I64" s="190"/>
      <c r="J64" s="200"/>
      <c r="K64" s="195"/>
      <c r="L64" s="209"/>
    </row>
    <row r="65" spans="1:13" ht="49.5" customHeight="1" thickBot="1" x14ac:dyDescent="0.25">
      <c r="A65" s="243"/>
      <c r="B65" s="183"/>
      <c r="C65" s="199"/>
      <c r="D65" s="48" t="s">
        <v>150</v>
      </c>
      <c r="E65" s="49">
        <v>10</v>
      </c>
      <c r="F65" s="218"/>
      <c r="G65" s="220"/>
      <c r="H65" s="222"/>
      <c r="I65" s="191"/>
      <c r="J65" s="202"/>
      <c r="K65" s="197"/>
      <c r="L65" s="210"/>
    </row>
    <row r="66" spans="1:13" ht="24" customHeight="1" x14ac:dyDescent="0.2">
      <c r="A66" t="s">
        <v>32</v>
      </c>
      <c r="B66" s="53"/>
      <c r="D66" t="s">
        <v>32</v>
      </c>
      <c r="E66" s="192"/>
      <c r="F66" s="192"/>
      <c r="G66" s="192"/>
      <c r="H66" t="s">
        <v>32</v>
      </c>
      <c r="I66" s="192"/>
      <c r="J66" s="192"/>
      <c r="K66" s="192"/>
    </row>
    <row r="67" spans="1:13" s="55" customFormat="1" ht="24" customHeight="1" x14ac:dyDescent="0.2">
      <c r="A67" t="s">
        <v>32</v>
      </c>
      <c r="B67" s="53"/>
      <c r="C67" s="54"/>
      <c r="D67" t="s">
        <v>32</v>
      </c>
      <c r="E67" s="207"/>
      <c r="F67" s="207"/>
      <c r="G67" s="207"/>
      <c r="H67" t="s">
        <v>32</v>
      </c>
      <c r="I67" s="207"/>
      <c r="J67" s="207"/>
      <c r="K67" s="207"/>
      <c r="L67" s="54"/>
    </row>
    <row r="68" spans="1:13" s="55" customFormat="1" ht="12.75" x14ac:dyDescent="0.2">
      <c r="C68" s="54"/>
      <c r="D68" s="54"/>
      <c r="E68" s="179"/>
      <c r="F68" s="179"/>
      <c r="G68" s="179"/>
      <c r="H68" s="54"/>
      <c r="I68" s="179"/>
      <c r="J68" s="179"/>
      <c r="K68" s="179"/>
      <c r="L68" s="54"/>
    </row>
    <row r="69" spans="1:13" ht="15.75" x14ac:dyDescent="0.25">
      <c r="A69" s="180" t="s">
        <v>33</v>
      </c>
      <c r="B69" s="180"/>
      <c r="C69" s="180"/>
      <c r="D69" s="180"/>
      <c r="E69" s="180"/>
      <c r="F69" s="180"/>
      <c r="G69" s="180"/>
      <c r="H69" s="180"/>
      <c r="I69" s="180"/>
      <c r="J69" s="180"/>
      <c r="K69" s="180"/>
    </row>
    <row r="70" spans="1:13" x14ac:dyDescent="0.2">
      <c r="C70" s="21"/>
      <c r="D70" s="21"/>
      <c r="E70" s="21"/>
      <c r="F70" s="21"/>
      <c r="G70" s="56"/>
      <c r="H70" s="21"/>
      <c r="I70" s="21"/>
      <c r="J70" s="57"/>
      <c r="K70" s="57"/>
    </row>
    <row r="71" spans="1:13" x14ac:dyDescent="0.2">
      <c r="C71" s="21"/>
      <c r="D71" s="21"/>
      <c r="E71" s="21"/>
      <c r="F71" s="21"/>
      <c r="G71" s="56"/>
      <c r="H71" s="21"/>
      <c r="I71" s="21"/>
      <c r="J71" s="57"/>
      <c r="K71" s="57"/>
    </row>
    <row r="72" spans="1:13" x14ac:dyDescent="0.2">
      <c r="C72" s="21"/>
      <c r="D72" s="21"/>
      <c r="E72" s="21"/>
      <c r="F72" s="21"/>
      <c r="G72" s="56"/>
      <c r="H72" s="21"/>
      <c r="I72" s="21"/>
      <c r="J72" s="57"/>
      <c r="K72" s="57"/>
    </row>
    <row r="73" spans="1:13" x14ac:dyDescent="0.2">
      <c r="C73" s="21"/>
      <c r="D73" s="21"/>
      <c r="E73" s="21"/>
      <c r="F73" s="21"/>
      <c r="G73" s="56"/>
      <c r="H73" s="21"/>
      <c r="I73" s="21"/>
      <c r="J73" s="57"/>
      <c r="K73" s="57"/>
    </row>
    <row r="74" spans="1:13" x14ac:dyDescent="0.2">
      <c r="C74" s="21"/>
      <c r="D74" s="21"/>
      <c r="E74" s="21"/>
      <c r="F74" s="21"/>
      <c r="G74" s="56"/>
      <c r="H74" s="21"/>
      <c r="I74" s="21"/>
      <c r="J74" s="57"/>
      <c r="K74" s="57"/>
    </row>
    <row r="75" spans="1:13" x14ac:dyDescent="0.2">
      <c r="C75" s="21"/>
      <c r="D75" s="21"/>
      <c r="E75" s="21"/>
      <c r="F75" s="21"/>
      <c r="G75" s="56"/>
      <c r="H75" s="21"/>
      <c r="I75" s="21"/>
      <c r="J75" s="57"/>
      <c r="K75" s="57"/>
    </row>
    <row r="76" spans="1:13" x14ac:dyDescent="0.2">
      <c r="C76" s="21"/>
      <c r="D76" s="21"/>
      <c r="E76" s="21"/>
      <c r="F76" s="21"/>
      <c r="G76" s="56"/>
      <c r="H76" s="21"/>
      <c r="I76" s="21"/>
      <c r="J76" s="57"/>
      <c r="K76" s="57"/>
    </row>
    <row r="77" spans="1:13" x14ac:dyDescent="0.2">
      <c r="C77" s="21"/>
      <c r="D77" s="21"/>
      <c r="E77" s="21"/>
      <c r="F77" s="21"/>
      <c r="G77" s="56"/>
      <c r="H77" s="21"/>
      <c r="I77" s="21"/>
      <c r="J77" s="57"/>
      <c r="K77" s="57"/>
    </row>
    <row r="78" spans="1:13" s="21" customFormat="1" x14ac:dyDescent="0.2">
      <c r="A78"/>
      <c r="B78"/>
      <c r="G78" s="56"/>
      <c r="J78" s="57"/>
      <c r="K78" s="57"/>
      <c r="M78"/>
    </row>
    <row r="79" spans="1:13" s="21" customFormat="1" x14ac:dyDescent="0.2">
      <c r="A79"/>
      <c r="B79"/>
      <c r="G79" s="56"/>
      <c r="J79" s="57"/>
      <c r="K79" s="57"/>
      <c r="M79"/>
    </row>
    <row r="80" spans="1:13" s="21" customFormat="1" x14ac:dyDescent="0.2">
      <c r="A80"/>
      <c r="B80"/>
      <c r="G80" s="56"/>
      <c r="J80" s="57"/>
      <c r="K80" s="57"/>
      <c r="M80"/>
    </row>
    <row r="81" spans="1:13" s="21" customFormat="1" x14ac:dyDescent="0.2">
      <c r="A81"/>
      <c r="B81"/>
      <c r="G81" s="56"/>
      <c r="J81" s="57"/>
      <c r="K81" s="57"/>
      <c r="M81"/>
    </row>
    <row r="82" spans="1:13" s="21" customFormat="1" x14ac:dyDescent="0.2">
      <c r="A82"/>
      <c r="B82"/>
      <c r="G82" s="56"/>
      <c r="J82" s="57"/>
      <c r="K82" s="57"/>
      <c r="M82"/>
    </row>
    <row r="83" spans="1:13" s="21" customFormat="1" x14ac:dyDescent="0.2">
      <c r="A83"/>
      <c r="B83"/>
      <c r="G83" s="56"/>
      <c r="J83" s="57"/>
      <c r="K83" s="57"/>
      <c r="M83"/>
    </row>
    <row r="84" spans="1:13" s="21" customFormat="1" x14ac:dyDescent="0.2">
      <c r="A84"/>
      <c r="B84"/>
      <c r="G84" s="56"/>
      <c r="J84" s="57"/>
      <c r="K84" s="57"/>
      <c r="M84"/>
    </row>
    <row r="85" spans="1:13" s="21" customFormat="1" x14ac:dyDescent="0.2">
      <c r="A85"/>
      <c r="B85"/>
      <c r="G85" s="56"/>
      <c r="J85" s="57"/>
      <c r="K85" s="57"/>
      <c r="M85"/>
    </row>
    <row r="86" spans="1:13" s="21" customFormat="1" x14ac:dyDescent="0.2">
      <c r="A86"/>
      <c r="B86"/>
      <c r="G86" s="56"/>
      <c r="J86" s="57"/>
      <c r="K86" s="57"/>
      <c r="M86"/>
    </row>
    <row r="87" spans="1:13" s="21" customFormat="1" x14ac:dyDescent="0.2">
      <c r="A87"/>
      <c r="B87"/>
      <c r="G87" s="56"/>
      <c r="J87" s="57"/>
      <c r="K87" s="57"/>
      <c r="M87"/>
    </row>
  </sheetData>
  <mergeCells count="143">
    <mergeCell ref="A42:A65"/>
    <mergeCell ref="C58:C59"/>
    <mergeCell ref="F58:F59"/>
    <mergeCell ref="G58:G59"/>
    <mergeCell ref="H58:H59"/>
    <mergeCell ref="J58:J59"/>
    <mergeCell ref="K58:K59"/>
    <mergeCell ref="G54:G57"/>
    <mergeCell ref="H54:H57"/>
    <mergeCell ref="J54:J57"/>
    <mergeCell ref="K54:K57"/>
    <mergeCell ref="K60:K63"/>
    <mergeCell ref="B60:B65"/>
    <mergeCell ref="F60:F63"/>
    <mergeCell ref="C60:C63"/>
    <mergeCell ref="G60:G63"/>
    <mergeCell ref="H60:H63"/>
    <mergeCell ref="J60:J63"/>
    <mergeCell ref="C54:C57"/>
    <mergeCell ref="F54:F57"/>
    <mergeCell ref="B42:B53"/>
    <mergeCell ref="C42:C45"/>
    <mergeCell ref="F42:F45"/>
    <mergeCell ref="G42:G45"/>
    <mergeCell ref="C50:C51"/>
    <mergeCell ref="F50:F53"/>
    <mergeCell ref="G50:G53"/>
    <mergeCell ref="H50:H53"/>
    <mergeCell ref="C52:C53"/>
    <mergeCell ref="C46:C47"/>
    <mergeCell ref="F46:F49"/>
    <mergeCell ref="G46:G49"/>
    <mergeCell ref="H46:H49"/>
    <mergeCell ref="C48:C49"/>
    <mergeCell ref="L4:L19"/>
    <mergeCell ref="A1:C1"/>
    <mergeCell ref="D3:E3"/>
    <mergeCell ref="C4:C7"/>
    <mergeCell ref="F4:F7"/>
    <mergeCell ref="C8:C11"/>
    <mergeCell ref="F8:F11"/>
    <mergeCell ref="G4:G7"/>
    <mergeCell ref="H4:H7"/>
    <mergeCell ref="I4:I19"/>
    <mergeCell ref="J4:J7"/>
    <mergeCell ref="K4:K7"/>
    <mergeCell ref="C16:C19"/>
    <mergeCell ref="F16:F19"/>
    <mergeCell ref="K8:K11"/>
    <mergeCell ref="K16:K19"/>
    <mergeCell ref="H12:H15"/>
    <mergeCell ref="J12:J15"/>
    <mergeCell ref="K12:K15"/>
    <mergeCell ref="H16:H19"/>
    <mergeCell ref="J16:J19"/>
    <mergeCell ref="G8:G11"/>
    <mergeCell ref="H8:H11"/>
    <mergeCell ref="J8:J11"/>
    <mergeCell ref="L20:L23"/>
    <mergeCell ref="A24:A26"/>
    <mergeCell ref="B24:B26"/>
    <mergeCell ref="C24:C26"/>
    <mergeCell ref="D24:E24"/>
    <mergeCell ref="I24:I26"/>
    <mergeCell ref="J24:J26"/>
    <mergeCell ref="K24:K26"/>
    <mergeCell ref="B20:B23"/>
    <mergeCell ref="C20:C23"/>
    <mergeCell ref="F20:F23"/>
    <mergeCell ref="G20:G23"/>
    <mergeCell ref="H20:H23"/>
    <mergeCell ref="I20:I23"/>
    <mergeCell ref="L24:L26"/>
    <mergeCell ref="D25:E25"/>
    <mergeCell ref="D26:E26"/>
    <mergeCell ref="L27:L34"/>
    <mergeCell ref="C31:C34"/>
    <mergeCell ref="F31:F34"/>
    <mergeCell ref="G31:G34"/>
    <mergeCell ref="H31:H34"/>
    <mergeCell ref="J31:J34"/>
    <mergeCell ref="K31:K34"/>
    <mergeCell ref="C35:C38"/>
    <mergeCell ref="F35:F38"/>
    <mergeCell ref="G35:G38"/>
    <mergeCell ref="H35:H38"/>
    <mergeCell ref="I35:I38"/>
    <mergeCell ref="C27:C30"/>
    <mergeCell ref="F27:F30"/>
    <mergeCell ref="G27:G30"/>
    <mergeCell ref="H27:H30"/>
    <mergeCell ref="I27:I34"/>
    <mergeCell ref="J27:J30"/>
    <mergeCell ref="K27:K30"/>
    <mergeCell ref="L35:L38"/>
    <mergeCell ref="K39:K41"/>
    <mergeCell ref="L39:L41"/>
    <mergeCell ref="J35:J38"/>
    <mergeCell ref="E67:G67"/>
    <mergeCell ref="I67:K67"/>
    <mergeCell ref="L42:L53"/>
    <mergeCell ref="L54:L59"/>
    <mergeCell ref="L60:L65"/>
    <mergeCell ref="D39:E39"/>
    <mergeCell ref="I39:I41"/>
    <mergeCell ref="J39:J41"/>
    <mergeCell ref="D40:E40"/>
    <mergeCell ref="F64:F65"/>
    <mergeCell ref="G64:G65"/>
    <mergeCell ref="H64:H65"/>
    <mergeCell ref="J64:J65"/>
    <mergeCell ref="K64:K65"/>
    <mergeCell ref="J50:J53"/>
    <mergeCell ref="K50:K53"/>
    <mergeCell ref="J42:J45"/>
    <mergeCell ref="K42:K45"/>
    <mergeCell ref="J46:J49"/>
    <mergeCell ref="K46:K49"/>
    <mergeCell ref="H42:H45"/>
    <mergeCell ref="E68:G68"/>
    <mergeCell ref="I68:K68"/>
    <mergeCell ref="A69:K69"/>
    <mergeCell ref="B4:B19"/>
    <mergeCell ref="A4:A23"/>
    <mergeCell ref="C12:C15"/>
    <mergeCell ref="F12:F15"/>
    <mergeCell ref="G12:G15"/>
    <mergeCell ref="G16:G19"/>
    <mergeCell ref="I42:I53"/>
    <mergeCell ref="I54:I59"/>
    <mergeCell ref="I60:I65"/>
    <mergeCell ref="E66:G66"/>
    <mergeCell ref="I66:K66"/>
    <mergeCell ref="D41:E41"/>
    <mergeCell ref="K35:K38"/>
    <mergeCell ref="A27:A41"/>
    <mergeCell ref="B27:B38"/>
    <mergeCell ref="B39:B41"/>
    <mergeCell ref="C39:C41"/>
    <mergeCell ref="J20:J23"/>
    <mergeCell ref="K20:K23"/>
    <mergeCell ref="C64:C65"/>
    <mergeCell ref="B54:B59"/>
  </mergeCells>
  <conditionalFormatting sqref="G31 G35 G8 G16 G20 G24:G27 G39:G41 G4">
    <cfRule type="cellIs" dxfId="16" priority="24" stopIfTrue="1" operator="equal">
      <formula>0</formula>
    </cfRule>
  </conditionalFormatting>
  <conditionalFormatting sqref="L4:L11 L16:L41">
    <cfRule type="cellIs" dxfId="15" priority="25" stopIfTrue="1" operator="lessThan">
      <formula>1</formula>
    </cfRule>
  </conditionalFormatting>
  <conditionalFormatting sqref="G12">
    <cfRule type="cellIs" dxfId="14" priority="22" stopIfTrue="1" operator="equal">
      <formula>0</formula>
    </cfRule>
  </conditionalFormatting>
  <conditionalFormatting sqref="L12:L15">
    <cfRule type="cellIs" dxfId="13" priority="23" stopIfTrue="1" operator="lessThan">
      <formula>1</formula>
    </cfRule>
  </conditionalFormatting>
  <conditionalFormatting sqref="L42">
    <cfRule type="cellIs" dxfId="12" priority="15" stopIfTrue="1" operator="lessThan">
      <formula>1</formula>
    </cfRule>
  </conditionalFormatting>
  <conditionalFormatting sqref="G42">
    <cfRule type="cellIs" dxfId="11" priority="14" stopIfTrue="1" operator="equal">
      <formula>0</formula>
    </cfRule>
  </conditionalFormatting>
  <conditionalFormatting sqref="G50">
    <cfRule type="cellIs" dxfId="10" priority="12" stopIfTrue="1" operator="equal">
      <formula>0</formula>
    </cfRule>
  </conditionalFormatting>
  <conditionalFormatting sqref="G46">
    <cfRule type="cellIs" dxfId="9" priority="10" stopIfTrue="1" operator="equal">
      <formula>0</formula>
    </cfRule>
  </conditionalFormatting>
  <conditionalFormatting sqref="G58">
    <cfRule type="cellIs" dxfId="8" priority="6" stopIfTrue="1" operator="equal">
      <formula>0</formula>
    </cfRule>
  </conditionalFormatting>
  <conditionalFormatting sqref="L54">
    <cfRule type="cellIs" dxfId="7" priority="5" stopIfTrue="1" operator="lessThan">
      <formula>1</formula>
    </cfRule>
  </conditionalFormatting>
  <conditionalFormatting sqref="G54">
    <cfRule type="cellIs" dxfId="6" priority="4" stopIfTrue="1" operator="equal">
      <formula>0</formula>
    </cfRule>
  </conditionalFormatting>
  <conditionalFormatting sqref="G64">
    <cfRule type="cellIs" dxfId="5" priority="3" stopIfTrue="1" operator="equal">
      <formula>0</formula>
    </cfRule>
  </conditionalFormatting>
  <conditionalFormatting sqref="L60">
    <cfRule type="cellIs" dxfId="4" priority="2" stopIfTrue="1" operator="lessThan">
      <formula>1</formula>
    </cfRule>
  </conditionalFormatting>
  <conditionalFormatting sqref="G60">
    <cfRule type="cellIs" dxfId="3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62" orientation="portrait" r:id="rId1"/>
  <headerFooter alignWithMargins="0">
    <oddHeader>&amp;Lעמוד &amp;P מתוך &amp;N&amp;C&amp;"Arial,מודגש"&amp;12מכרז מס' 17/6.2017 :  הפקת חומרי הדרכה וביצוע הדרכה לתלמידי החינוך הממלכתי הדתי במסגרת תוכנית "הרמב"ם לתלמיד"</oddHeader>
    <oddFooter>&amp;L&amp;A</oddFooter>
  </headerFooter>
  <rowBreaks count="1" manualBreakCount="1">
    <brk id="41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rightToLeft="1" view="pageBreakPreview" zoomScaleNormal="100" zoomScaleSheetLayoutView="100" workbookViewId="0"/>
  </sheetViews>
  <sheetFormatPr defaultRowHeight="17.25" customHeight="1" x14ac:dyDescent="0.2"/>
  <cols>
    <col min="1" max="1" width="8.28515625" style="66" bestFit="1" customWidth="1"/>
    <col min="2" max="2" width="36.85546875" style="66" customWidth="1"/>
    <col min="3" max="3" width="13.42578125" style="120" customWidth="1"/>
    <col min="4" max="4" width="6.85546875" style="66" customWidth="1"/>
    <col min="5" max="5" width="8.42578125" style="66" customWidth="1"/>
    <col min="6" max="6" width="8.5703125" style="66" customWidth="1"/>
    <col min="7" max="7" width="8" style="66" customWidth="1"/>
    <col min="8" max="8" width="8.5703125" style="66" customWidth="1"/>
    <col min="9" max="9" width="7.28515625" style="66" customWidth="1"/>
    <col min="10" max="10" width="8" style="66" customWidth="1"/>
    <col min="11" max="11" width="8.140625" style="120" customWidth="1"/>
    <col min="12" max="12" width="8.42578125" style="66" customWidth="1"/>
    <col min="13" max="13" width="24" style="66" customWidth="1"/>
    <col min="14" max="16384" width="9.140625" style="66"/>
  </cols>
  <sheetData>
    <row r="1" spans="1:15" ht="19.5" thickTop="1" x14ac:dyDescent="0.2">
      <c r="A1" s="58" t="s">
        <v>34</v>
      </c>
      <c r="B1" s="59" t="s">
        <v>35</v>
      </c>
      <c r="C1" s="60" t="s">
        <v>36</v>
      </c>
      <c r="D1" s="251" t="s">
        <v>159</v>
      </c>
      <c r="E1" s="252"/>
      <c r="F1" s="252"/>
      <c r="G1" s="252"/>
      <c r="H1" s="253"/>
      <c r="I1" s="61" t="s">
        <v>37</v>
      </c>
      <c r="J1" s="62">
        <v>1</v>
      </c>
      <c r="K1" s="63" t="s">
        <v>38</v>
      </c>
      <c r="L1" s="64"/>
      <c r="M1" s="65" t="str">
        <f ca="1">CELL("filename")</f>
        <v>C:\Users\Public\מכרזים שפורסמו\משרד החינוך-HP\hp1835_17-6.2017\[HP1835.xlsx]קריטריונים</v>
      </c>
    </row>
    <row r="2" spans="1:15" ht="33" customHeight="1" thickBot="1" x14ac:dyDescent="0.25">
      <c r="A2" s="67" t="s">
        <v>39</v>
      </c>
      <c r="B2" s="68" t="s">
        <v>115</v>
      </c>
      <c r="C2" s="69" t="s">
        <v>169</v>
      </c>
      <c r="D2" s="254"/>
      <c r="E2" s="255"/>
      <c r="F2" s="255"/>
      <c r="G2" s="255"/>
      <c r="H2" s="256"/>
      <c r="I2" s="70" t="s">
        <v>40</v>
      </c>
      <c r="J2" s="71">
        <v>2</v>
      </c>
      <c r="K2" s="72" t="s">
        <v>41</v>
      </c>
      <c r="L2" s="73"/>
      <c r="M2" s="74"/>
    </row>
    <row r="3" spans="1:15" s="78" customFormat="1" ht="17.25" customHeight="1" thickTop="1" x14ac:dyDescent="0.2">
      <c r="A3" s="257" t="s">
        <v>42</v>
      </c>
      <c r="B3" s="258"/>
      <c r="C3" s="249" t="s">
        <v>43</v>
      </c>
      <c r="D3" s="75" t="s">
        <v>7</v>
      </c>
      <c r="E3" s="76" t="s">
        <v>44</v>
      </c>
      <c r="F3" s="77">
        <v>1</v>
      </c>
      <c r="G3" s="76" t="s">
        <v>44</v>
      </c>
      <c r="H3" s="77">
        <v>2</v>
      </c>
      <c r="I3" s="76" t="s">
        <v>44</v>
      </c>
      <c r="J3" s="77">
        <v>3</v>
      </c>
      <c r="K3" s="76" t="s">
        <v>44</v>
      </c>
      <c r="L3" s="77">
        <v>4</v>
      </c>
      <c r="M3" s="249" t="s">
        <v>45</v>
      </c>
    </row>
    <row r="4" spans="1:15" s="78" customFormat="1" ht="17.25" customHeight="1" thickBot="1" x14ac:dyDescent="0.25">
      <c r="A4" s="259"/>
      <c r="B4" s="260"/>
      <c r="C4" s="250"/>
      <c r="D4" s="79" t="s">
        <v>46</v>
      </c>
      <c r="E4" s="80" t="s">
        <v>47</v>
      </c>
      <c r="F4" s="81" t="s">
        <v>48</v>
      </c>
      <c r="G4" s="80" t="s">
        <v>47</v>
      </c>
      <c r="H4" s="81" t="s">
        <v>48</v>
      </c>
      <c r="I4" s="80" t="s">
        <v>47</v>
      </c>
      <c r="J4" s="81" t="s">
        <v>48</v>
      </c>
      <c r="K4" s="80" t="s">
        <v>47</v>
      </c>
      <c r="L4" s="81" t="s">
        <v>48</v>
      </c>
      <c r="M4" s="250"/>
      <c r="O4" s="82"/>
    </row>
    <row r="5" spans="1:15" s="78" customFormat="1" ht="26.25" thickTop="1" x14ac:dyDescent="0.2">
      <c r="A5" s="244" t="s">
        <v>49</v>
      </c>
      <c r="B5" s="83" t="s">
        <v>124</v>
      </c>
      <c r="C5" s="84" t="s">
        <v>50</v>
      </c>
      <c r="D5" s="85">
        <v>0.85</v>
      </c>
      <c r="E5" s="86"/>
      <c r="F5" s="87"/>
      <c r="G5" s="86"/>
      <c r="H5" s="87"/>
      <c r="I5" s="86"/>
      <c r="J5" s="87"/>
      <c r="K5" s="86"/>
      <c r="L5" s="87"/>
      <c r="M5" s="88" t="s">
        <v>51</v>
      </c>
    </row>
    <row r="6" spans="1:15" s="78" customFormat="1" ht="17.25" customHeight="1" thickBot="1" x14ac:dyDescent="0.25">
      <c r="A6" s="245"/>
      <c r="B6" s="91" t="s">
        <v>52</v>
      </c>
      <c r="C6" s="84" t="s">
        <v>53</v>
      </c>
      <c r="D6" s="92">
        <v>0.15</v>
      </c>
      <c r="E6" s="86"/>
      <c r="F6" s="93"/>
      <c r="G6" s="86"/>
      <c r="H6" s="93"/>
      <c r="I6" s="86"/>
      <c r="J6" s="93"/>
      <c r="K6" s="86"/>
      <c r="L6" s="93"/>
      <c r="M6" s="94" t="s">
        <v>51</v>
      </c>
    </row>
    <row r="7" spans="1:15" s="78" customFormat="1" ht="17.25" customHeight="1" thickBot="1" x14ac:dyDescent="0.25">
      <c r="A7" s="246"/>
      <c r="B7" s="95" t="s">
        <v>54</v>
      </c>
      <c r="C7" s="96"/>
      <c r="D7" s="97">
        <f>SUM(D5:D6)</f>
        <v>1</v>
      </c>
      <c r="E7" s="98"/>
      <c r="F7" s="99"/>
      <c r="G7" s="98"/>
      <c r="H7" s="99"/>
      <c r="I7" s="98"/>
      <c r="J7" s="99"/>
      <c r="K7" s="98"/>
      <c r="L7" s="99"/>
      <c r="M7" s="100"/>
    </row>
    <row r="8" spans="1:15" s="78" customFormat="1" ht="17.25" customHeight="1" thickTop="1" thickBot="1" x14ac:dyDescent="0.25">
      <c r="A8" s="244" t="s">
        <v>55</v>
      </c>
      <c r="B8" s="101" t="s">
        <v>55</v>
      </c>
      <c r="C8" s="84" t="s">
        <v>53</v>
      </c>
      <c r="D8" s="102">
        <v>1</v>
      </c>
      <c r="E8" s="86"/>
      <c r="F8" s="90"/>
      <c r="G8" s="86"/>
      <c r="H8" s="90"/>
      <c r="I8" s="86"/>
      <c r="J8" s="93"/>
      <c r="K8" s="86"/>
      <c r="L8" s="93"/>
      <c r="M8" s="94" t="s">
        <v>51</v>
      </c>
    </row>
    <row r="9" spans="1:15" s="78" customFormat="1" ht="17.25" customHeight="1" thickBot="1" x14ac:dyDescent="0.25">
      <c r="A9" s="246"/>
      <c r="B9" s="95" t="s">
        <v>54</v>
      </c>
      <c r="C9" s="96"/>
      <c r="D9" s="97">
        <f>SUM(D8)</f>
        <v>1</v>
      </c>
      <c r="E9" s="98"/>
      <c r="F9" s="99"/>
      <c r="G9" s="98"/>
      <c r="H9" s="99"/>
      <c r="I9" s="98"/>
      <c r="J9" s="99"/>
      <c r="K9" s="98"/>
      <c r="L9" s="99"/>
      <c r="M9" s="100"/>
    </row>
    <row r="10" spans="1:15" s="78" customFormat="1" ht="17.25" customHeight="1" thickTop="1" x14ac:dyDescent="0.2">
      <c r="A10" s="244" t="s">
        <v>56</v>
      </c>
      <c r="B10" s="101" t="s">
        <v>57</v>
      </c>
      <c r="C10" s="84" t="s">
        <v>53</v>
      </c>
      <c r="D10" s="92">
        <v>0.4</v>
      </c>
      <c r="E10" s="86"/>
      <c r="F10" s="87"/>
      <c r="G10" s="103"/>
      <c r="H10" s="87"/>
      <c r="I10" s="103"/>
      <c r="J10" s="93"/>
      <c r="K10" s="103"/>
      <c r="L10" s="93"/>
      <c r="M10" s="94" t="s">
        <v>51</v>
      </c>
    </row>
    <row r="11" spans="1:15" s="78" customFormat="1" ht="17.25" customHeight="1" x14ac:dyDescent="0.2">
      <c r="A11" s="245"/>
      <c r="B11" s="104" t="s">
        <v>58</v>
      </c>
      <c r="C11" s="84" t="s">
        <v>53</v>
      </c>
      <c r="D11" s="105">
        <v>0.35</v>
      </c>
      <c r="E11" s="86"/>
      <c r="F11" s="90"/>
      <c r="G11" s="106"/>
      <c r="H11" s="90"/>
      <c r="I11" s="106"/>
      <c r="J11" s="90"/>
      <c r="K11" s="106"/>
      <c r="L11" s="90"/>
      <c r="M11" s="107" t="s">
        <v>51</v>
      </c>
    </row>
    <row r="12" spans="1:15" s="78" customFormat="1" ht="17.25" customHeight="1" thickBot="1" x14ac:dyDescent="0.25">
      <c r="A12" s="245"/>
      <c r="B12" s="101" t="s">
        <v>59</v>
      </c>
      <c r="C12" s="84" t="s">
        <v>53</v>
      </c>
      <c r="D12" s="105">
        <v>0.25</v>
      </c>
      <c r="E12" s="86"/>
      <c r="F12" s="90"/>
      <c r="G12" s="106"/>
      <c r="H12" s="90"/>
      <c r="I12" s="106"/>
      <c r="J12" s="90"/>
      <c r="K12" s="106"/>
      <c r="L12" s="90"/>
      <c r="M12" s="107" t="s">
        <v>51</v>
      </c>
    </row>
    <row r="13" spans="1:15" s="78" customFormat="1" ht="17.25" customHeight="1" thickBot="1" x14ac:dyDescent="0.25">
      <c r="A13" s="246"/>
      <c r="B13" s="95" t="s">
        <v>54</v>
      </c>
      <c r="C13" s="96"/>
      <c r="D13" s="97">
        <f>SUM(D10:D12)</f>
        <v>1</v>
      </c>
      <c r="E13" s="98"/>
      <c r="F13" s="99"/>
      <c r="G13" s="98"/>
      <c r="H13" s="99"/>
      <c r="I13" s="98"/>
      <c r="J13" s="99"/>
      <c r="K13" s="98"/>
      <c r="L13" s="99"/>
      <c r="M13" s="100"/>
    </row>
    <row r="14" spans="1:15" s="78" customFormat="1" ht="17.25" customHeight="1" thickTop="1" x14ac:dyDescent="0.2">
      <c r="A14" s="244" t="s">
        <v>126</v>
      </c>
      <c r="B14" s="83" t="s">
        <v>127</v>
      </c>
      <c r="C14" s="84" t="s">
        <v>53</v>
      </c>
      <c r="D14" s="92">
        <v>0.4</v>
      </c>
      <c r="E14" s="86"/>
      <c r="F14" s="87"/>
      <c r="G14" s="103"/>
      <c r="H14" s="87"/>
      <c r="I14" s="103"/>
      <c r="J14" s="93"/>
      <c r="K14" s="103"/>
      <c r="L14" s="93"/>
      <c r="M14" s="94" t="s">
        <v>51</v>
      </c>
    </row>
    <row r="15" spans="1:15" s="78" customFormat="1" ht="17.25" customHeight="1" x14ac:dyDescent="0.2">
      <c r="A15" s="245"/>
      <c r="B15" s="89" t="s">
        <v>128</v>
      </c>
      <c r="C15" s="84" t="s">
        <v>53</v>
      </c>
      <c r="D15" s="105">
        <v>0.3</v>
      </c>
      <c r="E15" s="86"/>
      <c r="F15" s="90"/>
      <c r="G15" s="106"/>
      <c r="H15" s="90"/>
      <c r="I15" s="106"/>
      <c r="J15" s="90"/>
      <c r="K15" s="106"/>
      <c r="L15" s="90"/>
      <c r="M15" s="107" t="s">
        <v>51</v>
      </c>
    </row>
    <row r="16" spans="1:15" s="78" customFormat="1" ht="17.25" customHeight="1" thickBot="1" x14ac:dyDescent="0.25">
      <c r="A16" s="245"/>
      <c r="B16" s="91" t="s">
        <v>129</v>
      </c>
      <c r="C16" s="84" t="s">
        <v>53</v>
      </c>
      <c r="D16" s="105">
        <v>0.3</v>
      </c>
      <c r="E16" s="86"/>
      <c r="F16" s="90"/>
      <c r="G16" s="106"/>
      <c r="H16" s="90"/>
      <c r="I16" s="106"/>
      <c r="J16" s="90"/>
      <c r="K16" s="106"/>
      <c r="L16" s="90"/>
      <c r="M16" s="107" t="s">
        <v>51</v>
      </c>
    </row>
    <row r="17" spans="1:15" s="78" customFormat="1" ht="17.25" customHeight="1" thickBot="1" x14ac:dyDescent="0.25">
      <c r="A17" s="246"/>
      <c r="B17" s="95" t="s">
        <v>54</v>
      </c>
      <c r="C17" s="96"/>
      <c r="D17" s="97">
        <f>SUM(D14:D16)</f>
        <v>1</v>
      </c>
      <c r="E17" s="98"/>
      <c r="F17" s="99"/>
      <c r="G17" s="98"/>
      <c r="H17" s="99"/>
      <c r="I17" s="98"/>
      <c r="J17" s="99"/>
      <c r="K17" s="98"/>
      <c r="L17" s="99"/>
      <c r="M17" s="100"/>
    </row>
    <row r="18" spans="1:15" s="78" customFormat="1" ht="17.25" customHeight="1" thickTop="1" x14ac:dyDescent="0.2">
      <c r="A18" s="244" t="s">
        <v>60</v>
      </c>
      <c r="B18" s="247" t="s">
        <v>42</v>
      </c>
      <c r="C18" s="249" t="s">
        <v>61</v>
      </c>
      <c r="D18" s="249" t="s">
        <v>62</v>
      </c>
      <c r="E18" s="76" t="s">
        <v>44</v>
      </c>
      <c r="F18" s="77">
        <v>1</v>
      </c>
      <c r="G18" s="76" t="s">
        <v>44</v>
      </c>
      <c r="H18" s="77">
        <v>2</v>
      </c>
      <c r="I18" s="76" t="s">
        <v>44</v>
      </c>
      <c r="J18" s="77">
        <v>3</v>
      </c>
      <c r="K18" s="76" t="s">
        <v>44</v>
      </c>
      <c r="L18" s="77">
        <v>4</v>
      </c>
      <c r="M18" s="249" t="s">
        <v>45</v>
      </c>
    </row>
    <row r="19" spans="1:15" s="78" customFormat="1" ht="17.25" customHeight="1" thickBot="1" x14ac:dyDescent="0.25">
      <c r="A19" s="245"/>
      <c r="B19" s="248"/>
      <c r="C19" s="250"/>
      <c r="D19" s="250"/>
      <c r="E19" s="80" t="s">
        <v>47</v>
      </c>
      <c r="F19" s="81" t="s">
        <v>48</v>
      </c>
      <c r="G19" s="80" t="s">
        <v>47</v>
      </c>
      <c r="H19" s="81" t="s">
        <v>48</v>
      </c>
      <c r="I19" s="80" t="s">
        <v>47</v>
      </c>
      <c r="J19" s="81" t="s">
        <v>48</v>
      </c>
      <c r="K19" s="80" t="s">
        <v>47</v>
      </c>
      <c r="L19" s="81" t="s">
        <v>48</v>
      </c>
      <c r="M19" s="250"/>
      <c r="O19" s="82"/>
    </row>
    <row r="20" spans="1:15" s="78" customFormat="1" ht="26.25" thickTop="1" x14ac:dyDescent="0.2">
      <c r="A20" s="245"/>
      <c r="B20" s="83" t="s">
        <v>168</v>
      </c>
      <c r="C20" s="171" t="s">
        <v>98</v>
      </c>
      <c r="D20" s="109">
        <v>7500</v>
      </c>
      <c r="E20" s="110"/>
      <c r="F20" s="111"/>
      <c r="G20" s="112"/>
      <c r="H20" s="111"/>
      <c r="I20" s="112"/>
      <c r="J20" s="111"/>
      <c r="K20" s="112"/>
      <c r="L20" s="111"/>
      <c r="M20" s="108"/>
    </row>
    <row r="21" spans="1:15" s="78" customFormat="1" ht="25.5" x14ac:dyDescent="0.2">
      <c r="A21" s="245"/>
      <c r="B21" s="89" t="s">
        <v>167</v>
      </c>
      <c r="C21" s="172" t="s">
        <v>99</v>
      </c>
      <c r="D21" s="113">
        <v>40000</v>
      </c>
      <c r="E21" s="110"/>
      <c r="F21" s="114"/>
      <c r="G21" s="115"/>
      <c r="H21" s="114"/>
      <c r="I21" s="115"/>
      <c r="J21" s="114"/>
      <c r="K21" s="115"/>
      <c r="L21" s="114"/>
      <c r="M21" s="107"/>
    </row>
    <row r="22" spans="1:15" s="78" customFormat="1" ht="25.5" x14ac:dyDescent="0.2">
      <c r="A22" s="245"/>
      <c r="B22" s="89" t="s">
        <v>166</v>
      </c>
      <c r="C22" s="172" t="s">
        <v>98</v>
      </c>
      <c r="D22" s="113">
        <v>9000</v>
      </c>
      <c r="E22" s="110"/>
      <c r="F22" s="114"/>
      <c r="G22" s="115"/>
      <c r="H22" s="114"/>
      <c r="I22" s="115"/>
      <c r="J22" s="114"/>
      <c r="K22" s="115"/>
      <c r="L22" s="114"/>
      <c r="M22" s="107"/>
    </row>
    <row r="23" spans="1:15" s="78" customFormat="1" ht="26.25" thickBot="1" x14ac:dyDescent="0.25">
      <c r="A23" s="245"/>
      <c r="B23" s="89" t="s">
        <v>165</v>
      </c>
      <c r="C23" s="173" t="s">
        <v>99</v>
      </c>
      <c r="D23" s="113">
        <v>48000</v>
      </c>
      <c r="E23" s="110"/>
      <c r="F23" s="114"/>
      <c r="G23" s="115"/>
      <c r="H23" s="114"/>
      <c r="I23" s="115"/>
      <c r="J23" s="114"/>
      <c r="K23" s="115"/>
      <c r="L23" s="114"/>
      <c r="M23" s="107"/>
    </row>
    <row r="24" spans="1:15" s="78" customFormat="1" ht="17.25" customHeight="1" thickBot="1" x14ac:dyDescent="0.25">
      <c r="A24" s="245"/>
      <c r="B24" s="116" t="s">
        <v>63</v>
      </c>
      <c r="C24" s="96"/>
      <c r="D24" s="117"/>
      <c r="E24" s="98"/>
      <c r="F24" s="99"/>
      <c r="G24" s="98"/>
      <c r="H24" s="99"/>
      <c r="I24" s="98"/>
      <c r="J24" s="99"/>
      <c r="K24" s="98"/>
      <c r="L24" s="99"/>
      <c r="M24" s="100"/>
    </row>
    <row r="25" spans="1:15" s="78" customFormat="1" ht="17.25" customHeight="1" thickTop="1" thickBot="1" x14ac:dyDescent="0.25">
      <c r="A25" s="246"/>
      <c r="B25" s="116" t="s">
        <v>64</v>
      </c>
      <c r="C25" s="96"/>
      <c r="D25" s="118"/>
      <c r="E25" s="119"/>
      <c r="F25" s="99"/>
      <c r="G25" s="98"/>
      <c r="H25" s="99"/>
      <c r="I25" s="98"/>
      <c r="J25" s="99"/>
      <c r="K25" s="98"/>
      <c r="L25" s="99"/>
      <c r="M25" s="100"/>
    </row>
    <row r="26" spans="1:15" s="78" customFormat="1" ht="17.25" customHeight="1" thickTop="1" x14ac:dyDescent="0.2"/>
  </sheetData>
  <mergeCells count="13">
    <mergeCell ref="M18:M19"/>
    <mergeCell ref="A14:A17"/>
    <mergeCell ref="A18:A25"/>
    <mergeCell ref="D1:H2"/>
    <mergeCell ref="A3:B4"/>
    <mergeCell ref="C3:C4"/>
    <mergeCell ref="M3:M4"/>
    <mergeCell ref="A5:A7"/>
    <mergeCell ref="A10:A13"/>
    <mergeCell ref="A8:A9"/>
    <mergeCell ref="B18:B19"/>
    <mergeCell ref="C18:C19"/>
    <mergeCell ref="D18:D19"/>
  </mergeCells>
  <conditionalFormatting sqref="D7 D9 D17">
    <cfRule type="cellIs" dxfId="2" priority="2" stopIfTrue="1" operator="notEqual">
      <formula>1</formula>
    </cfRule>
  </conditionalFormatting>
  <conditionalFormatting sqref="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4" orientation="landscape" horizontalDpi="300" verticalDpi="300" r:id="rId1"/>
  <headerFooter alignWithMargins="0">
    <oddHeader xml:space="preserve">&amp;Lנספח מספר 8,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rightToLeft="1" tabSelected="1" view="pageBreakPreview" zoomScaleNormal="100" zoomScaleSheetLayoutView="100" workbookViewId="0">
      <selection sqref="A1:B1"/>
    </sheetView>
  </sheetViews>
  <sheetFormatPr defaultRowHeight="17.25" customHeight="1" x14ac:dyDescent="0.2"/>
  <cols>
    <col min="1" max="1" width="6.28515625" style="154" customWidth="1"/>
    <col min="2" max="2" width="21.85546875" style="154" customWidth="1"/>
    <col min="3" max="3" width="12.85546875" style="154" customWidth="1"/>
    <col min="4" max="4" width="9.140625" style="154" customWidth="1"/>
    <col min="5" max="5" width="9.140625" style="154"/>
    <col min="6" max="6" width="9" style="154" customWidth="1"/>
    <col min="7" max="7" width="10" style="154" customWidth="1"/>
    <col min="8" max="8" width="11.85546875" style="154" customWidth="1"/>
    <col min="9" max="9" width="10.7109375" style="154" customWidth="1"/>
    <col min="10" max="10" width="8.7109375" style="154" customWidth="1"/>
    <col min="11" max="11" width="9.7109375" style="154" bestFit="1" customWidth="1"/>
    <col min="12" max="12" width="24.140625" style="154" customWidth="1"/>
    <col min="13" max="16384" width="9.140625" style="154"/>
  </cols>
  <sheetData>
    <row r="1" spans="1:12" s="66" customFormat="1" ht="17.25" customHeight="1" thickTop="1" x14ac:dyDescent="0.2">
      <c r="A1" s="291" t="s">
        <v>65</v>
      </c>
      <c r="B1" s="292"/>
      <c r="C1" s="60" t="s">
        <v>36</v>
      </c>
      <c r="D1" s="293" t="s">
        <v>158</v>
      </c>
      <c r="E1" s="294"/>
      <c r="F1" s="294"/>
      <c r="G1" s="294"/>
      <c r="H1" s="295"/>
      <c r="I1" s="61" t="s">
        <v>37</v>
      </c>
      <c r="J1" s="121">
        <v>2</v>
      </c>
      <c r="K1" s="122" t="s">
        <v>38</v>
      </c>
      <c r="L1" s="65" t="str">
        <f ca="1">CELL("filename")</f>
        <v>C:\Users\Public\מכרזים שפורסמו\משרד החינוך-HP\hp1835_17-6.2017\[HP1835.xlsx]קריטריונים</v>
      </c>
    </row>
    <row r="2" spans="1:12" s="66" customFormat="1" ht="26.25" customHeight="1" thickBot="1" x14ac:dyDescent="0.25">
      <c r="A2" s="299" t="s">
        <v>115</v>
      </c>
      <c r="B2" s="300"/>
      <c r="C2" s="69" t="s">
        <v>169</v>
      </c>
      <c r="D2" s="296"/>
      <c r="E2" s="297"/>
      <c r="F2" s="297"/>
      <c r="G2" s="297"/>
      <c r="H2" s="298"/>
      <c r="I2" s="70" t="s">
        <v>40</v>
      </c>
      <c r="J2" s="123">
        <v>2</v>
      </c>
      <c r="K2" s="124" t="s">
        <v>41</v>
      </c>
      <c r="L2" s="74"/>
    </row>
    <row r="3" spans="1:12" s="129" customFormat="1" ht="17.25" customHeight="1" thickTop="1" thickBot="1" x14ac:dyDescent="0.3">
      <c r="A3" s="125"/>
      <c r="B3" s="126"/>
      <c r="C3" s="127"/>
      <c r="D3" s="301" t="s">
        <v>66</v>
      </c>
      <c r="E3" s="302"/>
      <c r="F3" s="302"/>
      <c r="G3" s="302"/>
      <c r="H3" s="128">
        <f>+C23</f>
        <v>0.6</v>
      </c>
      <c r="I3" s="126" t="s">
        <v>67</v>
      </c>
      <c r="J3" s="128">
        <f>+C24</f>
        <v>0.4</v>
      </c>
      <c r="K3" s="126" t="s">
        <v>68</v>
      </c>
      <c r="L3" s="127"/>
    </row>
    <row r="4" spans="1:12" s="130" customFormat="1" ht="20.100000000000001" customHeight="1" thickTop="1" x14ac:dyDescent="0.2">
      <c r="A4" s="303" t="s">
        <v>69</v>
      </c>
      <c r="B4" s="306" t="s">
        <v>70</v>
      </c>
      <c r="C4" s="277" t="s">
        <v>71</v>
      </c>
      <c r="D4" s="287" t="s">
        <v>72</v>
      </c>
      <c r="E4" s="309" t="s">
        <v>55</v>
      </c>
      <c r="F4" s="309" t="s">
        <v>56</v>
      </c>
      <c r="G4" s="309" t="s">
        <v>125</v>
      </c>
      <c r="H4" s="284" t="s">
        <v>73</v>
      </c>
      <c r="I4" s="287" t="s">
        <v>74</v>
      </c>
      <c r="J4" s="284" t="s">
        <v>75</v>
      </c>
      <c r="K4" s="274" t="s">
        <v>76</v>
      </c>
      <c r="L4" s="277" t="s">
        <v>77</v>
      </c>
    </row>
    <row r="5" spans="1:12" s="130" customFormat="1" ht="20.100000000000001" customHeight="1" x14ac:dyDescent="0.2">
      <c r="A5" s="304"/>
      <c r="B5" s="307"/>
      <c r="C5" s="278"/>
      <c r="D5" s="288"/>
      <c r="E5" s="310"/>
      <c r="F5" s="310"/>
      <c r="G5" s="310"/>
      <c r="H5" s="285"/>
      <c r="I5" s="288"/>
      <c r="J5" s="285"/>
      <c r="K5" s="275"/>
      <c r="L5" s="278"/>
    </row>
    <row r="6" spans="1:12" s="130" customFormat="1" ht="20.100000000000001" customHeight="1" thickBot="1" x14ac:dyDescent="0.25">
      <c r="A6" s="304"/>
      <c r="B6" s="307"/>
      <c r="C6" s="279"/>
      <c r="D6" s="289"/>
      <c r="E6" s="311"/>
      <c r="F6" s="311"/>
      <c r="G6" s="311"/>
      <c r="H6" s="286"/>
      <c r="I6" s="289"/>
      <c r="J6" s="286"/>
      <c r="K6" s="276"/>
      <c r="L6" s="278"/>
    </row>
    <row r="7" spans="1:12" s="136" customFormat="1" ht="18" customHeight="1" thickTop="1" thickBot="1" x14ac:dyDescent="0.25">
      <c r="A7" s="305"/>
      <c r="B7" s="308"/>
      <c r="C7" s="131" t="s">
        <v>78</v>
      </c>
      <c r="D7" s="132">
        <v>0.3</v>
      </c>
      <c r="E7" s="133">
        <v>0.1</v>
      </c>
      <c r="F7" s="133">
        <v>0.2</v>
      </c>
      <c r="G7" s="133">
        <v>0.4</v>
      </c>
      <c r="H7" s="134">
        <f>SUM(D7:G7)</f>
        <v>1</v>
      </c>
      <c r="I7" s="132">
        <v>1</v>
      </c>
      <c r="J7" s="134">
        <v>1</v>
      </c>
      <c r="K7" s="135"/>
      <c r="L7" s="279"/>
    </row>
    <row r="8" spans="1:12" s="141" customFormat="1" ht="17.25" customHeight="1" thickTop="1" x14ac:dyDescent="0.2">
      <c r="A8" s="280">
        <v>1</v>
      </c>
      <c r="B8" s="281"/>
      <c r="C8" s="137" t="s">
        <v>79</v>
      </c>
      <c r="D8" s="138"/>
      <c r="E8" s="139"/>
      <c r="F8" s="140"/>
      <c r="G8" s="140"/>
      <c r="H8" s="282"/>
      <c r="I8" s="140"/>
      <c r="J8" s="282"/>
      <c r="K8" s="283"/>
      <c r="L8" s="290"/>
    </row>
    <row r="9" spans="1:12" s="141" customFormat="1" ht="17.25" customHeight="1" x14ac:dyDescent="0.2">
      <c r="A9" s="272"/>
      <c r="B9" s="266"/>
      <c r="C9" s="142" t="s">
        <v>80</v>
      </c>
      <c r="D9" s="143"/>
      <c r="E9" s="144"/>
      <c r="F9" s="144"/>
      <c r="G9" s="144"/>
      <c r="H9" s="262"/>
      <c r="I9" s="143"/>
      <c r="J9" s="262"/>
      <c r="K9" s="273"/>
      <c r="L9" s="263"/>
    </row>
    <row r="10" spans="1:12" s="141" customFormat="1" ht="17.25" customHeight="1" x14ac:dyDescent="0.2">
      <c r="A10" s="264">
        <v>2</v>
      </c>
      <c r="B10" s="266"/>
      <c r="C10" s="145" t="s">
        <v>79</v>
      </c>
      <c r="D10" s="138"/>
      <c r="E10" s="139"/>
      <c r="F10" s="140"/>
      <c r="G10" s="140"/>
      <c r="H10" s="261"/>
      <c r="I10" s="140"/>
      <c r="J10" s="261"/>
      <c r="K10" s="269"/>
      <c r="L10" s="263"/>
    </row>
    <row r="11" spans="1:12" s="141" customFormat="1" ht="17.25" customHeight="1" x14ac:dyDescent="0.2">
      <c r="A11" s="272"/>
      <c r="B11" s="266"/>
      <c r="C11" s="142" t="s">
        <v>80</v>
      </c>
      <c r="D11" s="143"/>
      <c r="E11" s="144"/>
      <c r="F11" s="144"/>
      <c r="G11" s="144"/>
      <c r="H11" s="262"/>
      <c r="I11" s="143"/>
      <c r="J11" s="262"/>
      <c r="K11" s="273"/>
      <c r="L11" s="263"/>
    </row>
    <row r="12" spans="1:12" s="141" customFormat="1" ht="17.25" customHeight="1" x14ac:dyDescent="0.2">
      <c r="A12" s="264">
        <v>3</v>
      </c>
      <c r="B12" s="266"/>
      <c r="C12" s="145" t="s">
        <v>79</v>
      </c>
      <c r="D12" s="138"/>
      <c r="E12" s="139"/>
      <c r="F12" s="140"/>
      <c r="G12" s="140"/>
      <c r="H12" s="261"/>
      <c r="I12" s="140"/>
      <c r="J12" s="261"/>
      <c r="K12" s="269"/>
      <c r="L12" s="263"/>
    </row>
    <row r="13" spans="1:12" s="141" customFormat="1" ht="17.25" customHeight="1" x14ac:dyDescent="0.2">
      <c r="A13" s="272"/>
      <c r="B13" s="266"/>
      <c r="C13" s="142" t="s">
        <v>80</v>
      </c>
      <c r="D13" s="143"/>
      <c r="E13" s="144"/>
      <c r="F13" s="144"/>
      <c r="G13" s="144"/>
      <c r="H13" s="262"/>
      <c r="I13" s="143"/>
      <c r="J13" s="262"/>
      <c r="K13" s="273"/>
      <c r="L13" s="263"/>
    </row>
    <row r="14" spans="1:12" s="141" customFormat="1" ht="17.25" customHeight="1" x14ac:dyDescent="0.2">
      <c r="A14" s="264">
        <v>4</v>
      </c>
      <c r="B14" s="266"/>
      <c r="C14" s="145" t="s">
        <v>79</v>
      </c>
      <c r="D14" s="138"/>
      <c r="E14" s="139"/>
      <c r="F14" s="140"/>
      <c r="G14" s="140"/>
      <c r="H14" s="261"/>
      <c r="I14" s="140"/>
      <c r="J14" s="261"/>
      <c r="K14" s="269"/>
      <c r="L14" s="263"/>
    </row>
    <row r="15" spans="1:12" s="141" customFormat="1" ht="17.25" customHeight="1" x14ac:dyDescent="0.2">
      <c r="A15" s="272"/>
      <c r="B15" s="266"/>
      <c r="C15" s="142" t="s">
        <v>80</v>
      </c>
      <c r="D15" s="143"/>
      <c r="E15" s="144"/>
      <c r="F15" s="144"/>
      <c r="G15" s="144"/>
      <c r="H15" s="262"/>
      <c r="I15" s="143"/>
      <c r="J15" s="262"/>
      <c r="K15" s="273"/>
      <c r="L15" s="263"/>
    </row>
    <row r="16" spans="1:12" s="141" customFormat="1" ht="17.25" customHeight="1" x14ac:dyDescent="0.2">
      <c r="A16" s="264">
        <v>5</v>
      </c>
      <c r="B16" s="266"/>
      <c r="C16" s="145" t="s">
        <v>79</v>
      </c>
      <c r="D16" s="138"/>
      <c r="E16" s="139"/>
      <c r="F16" s="140"/>
      <c r="G16" s="140"/>
      <c r="H16" s="261"/>
      <c r="I16" s="140"/>
      <c r="J16" s="261"/>
      <c r="K16" s="269"/>
      <c r="L16" s="263"/>
    </row>
    <row r="17" spans="1:12" s="141" customFormat="1" ht="17.25" customHeight="1" x14ac:dyDescent="0.2">
      <c r="A17" s="272"/>
      <c r="B17" s="266"/>
      <c r="C17" s="142" t="s">
        <v>80</v>
      </c>
      <c r="D17" s="143"/>
      <c r="E17" s="144"/>
      <c r="F17" s="144"/>
      <c r="G17" s="144"/>
      <c r="H17" s="262"/>
      <c r="I17" s="143"/>
      <c r="J17" s="262"/>
      <c r="K17" s="273"/>
      <c r="L17" s="263"/>
    </row>
    <row r="18" spans="1:12" s="141" customFormat="1" ht="17.25" customHeight="1" x14ac:dyDescent="0.2">
      <c r="A18" s="264">
        <v>6</v>
      </c>
      <c r="B18" s="266"/>
      <c r="C18" s="145" t="s">
        <v>79</v>
      </c>
      <c r="D18" s="138"/>
      <c r="E18" s="139"/>
      <c r="F18" s="140"/>
      <c r="G18" s="140"/>
      <c r="H18" s="261"/>
      <c r="I18" s="140"/>
      <c r="J18" s="261"/>
      <c r="K18" s="269"/>
      <c r="L18" s="263"/>
    </row>
    <row r="19" spans="1:12" s="141" customFormat="1" ht="17.25" customHeight="1" thickBot="1" x14ac:dyDescent="0.25">
      <c r="A19" s="265"/>
      <c r="B19" s="267"/>
      <c r="C19" s="142" t="s">
        <v>80</v>
      </c>
      <c r="D19" s="143"/>
      <c r="E19" s="144"/>
      <c r="F19" s="144"/>
      <c r="G19" s="144"/>
      <c r="H19" s="268"/>
      <c r="I19" s="143"/>
      <c r="J19" s="268"/>
      <c r="K19" s="270"/>
      <c r="L19" s="271"/>
    </row>
    <row r="20" spans="1:12" ht="17.25" customHeight="1" thickTop="1" thickBot="1" x14ac:dyDescent="0.25">
      <c r="A20" s="146"/>
      <c r="B20" s="147"/>
      <c r="C20" s="148"/>
      <c r="D20" s="149"/>
      <c r="E20" s="150"/>
      <c r="F20" s="150"/>
      <c r="G20" s="150"/>
      <c r="H20" s="151"/>
      <c r="I20" s="152">
        <f>MIN(I8,I10,I12,I14,I16,I18)</f>
        <v>0</v>
      </c>
      <c r="J20" s="151"/>
      <c r="K20" s="149"/>
      <c r="L20" s="153"/>
    </row>
    <row r="21" spans="1:12" ht="17.25" customHeight="1" thickTop="1" x14ac:dyDescent="0.2">
      <c r="A21" s="155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7"/>
    </row>
    <row r="22" spans="1:12" ht="17.25" customHeight="1" x14ac:dyDescent="0.2">
      <c r="A22" s="158"/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60"/>
    </row>
    <row r="23" spans="1:12" ht="17.25" customHeight="1" x14ac:dyDescent="0.2">
      <c r="A23" s="158"/>
      <c r="B23" s="161" t="s">
        <v>81</v>
      </c>
      <c r="C23" s="162">
        <v>0.6</v>
      </c>
      <c r="D23" s="159"/>
      <c r="E23" s="159"/>
      <c r="F23" s="159"/>
      <c r="G23" s="159"/>
      <c r="H23" s="159"/>
      <c r="I23" s="159"/>
      <c r="J23" s="159"/>
      <c r="K23" s="159"/>
      <c r="L23" s="160"/>
    </row>
    <row r="24" spans="1:12" ht="17.25" customHeight="1" x14ac:dyDescent="0.2">
      <c r="A24" s="158"/>
      <c r="B24" s="161" t="s">
        <v>82</v>
      </c>
      <c r="C24" s="162">
        <v>0.4</v>
      </c>
      <c r="D24" s="159"/>
      <c r="E24" s="159"/>
      <c r="F24" s="159"/>
      <c r="G24" s="159"/>
      <c r="H24" s="159"/>
      <c r="I24" s="159"/>
      <c r="J24" s="159"/>
      <c r="K24" s="159"/>
      <c r="L24" s="160"/>
    </row>
    <row r="25" spans="1:12" ht="17.25" customHeight="1" x14ac:dyDescent="0.2">
      <c r="A25" s="158"/>
      <c r="B25" s="161" t="s">
        <v>83</v>
      </c>
      <c r="C25" s="162">
        <f>SUM(C23:C24)</f>
        <v>1</v>
      </c>
      <c r="D25" s="159"/>
      <c r="E25" s="159"/>
      <c r="F25" s="159"/>
      <c r="G25" s="159"/>
      <c r="H25" s="159"/>
      <c r="I25" s="159"/>
      <c r="J25" s="159"/>
      <c r="K25" s="159"/>
      <c r="L25" s="160"/>
    </row>
    <row r="26" spans="1:12" ht="17.25" customHeight="1" x14ac:dyDescent="0.2">
      <c r="A26" s="158"/>
      <c r="B26" s="161"/>
      <c r="C26" s="163"/>
      <c r="D26" s="159"/>
      <c r="E26" s="159"/>
      <c r="F26" s="159"/>
      <c r="G26" s="159"/>
      <c r="H26" s="159"/>
      <c r="I26" s="159"/>
      <c r="J26" s="159"/>
      <c r="K26" s="159"/>
      <c r="L26" s="160"/>
    </row>
    <row r="27" spans="1:12" ht="42.75" customHeight="1" x14ac:dyDescent="0.2">
      <c r="A27" s="158"/>
      <c r="B27" s="164" t="s">
        <v>84</v>
      </c>
      <c r="C27" s="162">
        <v>0.8</v>
      </c>
      <c r="D27" s="159"/>
      <c r="E27" s="159"/>
      <c r="F27" s="159"/>
      <c r="G27" s="159"/>
      <c r="H27" s="159"/>
      <c r="I27" s="159"/>
      <c r="J27" s="159"/>
      <c r="K27" s="159"/>
      <c r="L27" s="160"/>
    </row>
    <row r="28" spans="1:12" ht="17.25" customHeight="1" x14ac:dyDescent="0.2">
      <c r="A28" s="158"/>
      <c r="B28" s="159"/>
      <c r="C28" s="165"/>
      <c r="D28" s="159"/>
      <c r="E28" s="159"/>
      <c r="F28" s="159"/>
      <c r="G28" s="159"/>
      <c r="H28" s="159"/>
      <c r="I28" s="159"/>
      <c r="J28" s="159"/>
      <c r="K28" s="159"/>
      <c r="L28" s="160"/>
    </row>
    <row r="29" spans="1:12" ht="17.25" customHeight="1" x14ac:dyDescent="0.25">
      <c r="A29" s="158"/>
      <c r="B29" s="166" t="s">
        <v>85</v>
      </c>
      <c r="C29" s="167"/>
      <c r="D29" s="167"/>
      <c r="E29" s="167"/>
      <c r="F29" s="162">
        <v>0.7</v>
      </c>
      <c r="G29" s="162"/>
      <c r="H29" s="159"/>
      <c r="I29" s="159"/>
      <c r="J29" s="159"/>
      <c r="K29" s="159"/>
      <c r="L29" s="160"/>
    </row>
    <row r="30" spans="1:12" ht="17.25" customHeight="1" thickBot="1" x14ac:dyDescent="0.25">
      <c r="A30" s="168"/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70"/>
    </row>
    <row r="31" spans="1:12" ht="17.25" customHeight="1" thickTop="1" x14ac:dyDescent="0.2"/>
  </sheetData>
  <mergeCells count="52">
    <mergeCell ref="A1:B1"/>
    <mergeCell ref="D1:H2"/>
    <mergeCell ref="A2:B2"/>
    <mergeCell ref="D3:G3"/>
    <mergeCell ref="A4:A7"/>
    <mergeCell ref="B4:B7"/>
    <mergeCell ref="C4:C6"/>
    <mergeCell ref="D4:D6"/>
    <mergeCell ref="E4:E6"/>
    <mergeCell ref="G4:G6"/>
    <mergeCell ref="F4:F6"/>
    <mergeCell ref="J10:J11"/>
    <mergeCell ref="K10:K11"/>
    <mergeCell ref="K4:K6"/>
    <mergeCell ref="L4:L7"/>
    <mergeCell ref="A8:A9"/>
    <mergeCell ref="B8:B9"/>
    <mergeCell ref="H8:H9"/>
    <mergeCell ref="J8:J9"/>
    <mergeCell ref="K8:K9"/>
    <mergeCell ref="H4:H6"/>
    <mergeCell ref="I4:I6"/>
    <mergeCell ref="J4:J6"/>
    <mergeCell ref="L8:L9"/>
    <mergeCell ref="L10:L11"/>
    <mergeCell ref="A10:A11"/>
    <mergeCell ref="B10:B11"/>
    <mergeCell ref="H14:H15"/>
    <mergeCell ref="J14:J15"/>
    <mergeCell ref="K14:K15"/>
    <mergeCell ref="L14:L15"/>
    <mergeCell ref="A12:A13"/>
    <mergeCell ref="B12:B13"/>
    <mergeCell ref="H12:H13"/>
    <mergeCell ref="J12:J13"/>
    <mergeCell ref="K12:K13"/>
    <mergeCell ref="H10:H11"/>
    <mergeCell ref="L16:L17"/>
    <mergeCell ref="A18:A19"/>
    <mergeCell ref="B18:B19"/>
    <mergeCell ref="H18:H19"/>
    <mergeCell ref="J18:J19"/>
    <mergeCell ref="K18:K19"/>
    <mergeCell ref="L18:L19"/>
    <mergeCell ref="A16:A17"/>
    <mergeCell ref="B16:B17"/>
    <mergeCell ref="H16:H17"/>
    <mergeCell ref="J16:J17"/>
    <mergeCell ref="K16:K17"/>
    <mergeCell ref="L12:L13"/>
    <mergeCell ref="A14:A15"/>
    <mergeCell ref="B14:B15"/>
  </mergeCells>
  <conditionalFormatting sqref="H7:J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orientation="landscape" horizontalDpi="300" verticalDpi="300" r:id="rId1"/>
  <headerFooter alignWithMargins="0">
    <oddHeader>&amp;Lנספח מספר 8,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Miryam</cp:lastModifiedBy>
  <cp:lastPrinted>2017-06-28T08:27:42Z</cp:lastPrinted>
  <dcterms:created xsi:type="dcterms:W3CDTF">2017-03-09T09:30:03Z</dcterms:created>
  <dcterms:modified xsi:type="dcterms:W3CDTF">2017-06-28T08:27:48Z</dcterms:modified>
</cp:coreProperties>
</file>